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460" tabRatio="703" activeTab="1"/>
  </bookViews>
  <sheets>
    <sheet name="2б кл" sheetId="1" r:id="rId1"/>
    <sheet name="2а кл" sheetId="2" r:id="rId2"/>
    <sheet name="1 кл " sheetId="3" r:id="rId3"/>
    <sheet name="1 класс" sheetId="4" state="hidden" r:id="rId4"/>
  </sheets>
  <definedNames>
    <definedName name="HTML_CodePage" hidden="1">1251</definedName>
    <definedName name="HTML_Control" localSheetId="2" hidden="1">{"'длинная'!$A$4:$AE$21"}</definedName>
    <definedName name="HTML_Control" localSheetId="1" hidden="1">{"'длинная'!$A$4:$AE$21"}</definedName>
    <definedName name="HTML_Control" localSheetId="0" hidden="1">{"'длинная'!$A$4:$AE$21"}</definedName>
    <definedName name="HTML_Control" hidden="1">{"'длинная'!$A$4:$AE$21"}</definedName>
    <definedName name="HTML_Description" hidden="1">""</definedName>
    <definedName name="HTML_Email" hidden="1">""</definedName>
    <definedName name="HTML_Header" hidden="1">"длинная"</definedName>
    <definedName name="HTML_LastUpdate" hidden="1">"14.07.04"</definedName>
    <definedName name="HTML_LineAfter" hidden="1">FALSE</definedName>
    <definedName name="HTML_LineBefore" hidden="1">FALSE</definedName>
    <definedName name="HTML_Name" hidden="1">"terminal"</definedName>
    <definedName name="HTML_OBDlg2" hidden="1">TRUE</definedName>
    <definedName name="HTML_OBDlg4" hidden="1">TRUE</definedName>
    <definedName name="HTML_OS" hidden="1">0</definedName>
    <definedName name="HTML_PathFile" hidden="1">"C:\WINDOWS\Рабочий стол\MyHTML.htm"</definedName>
    <definedName name="HTML_Title" hidden="1">"длинная"</definedName>
    <definedName name="ОВ">#REF!</definedName>
    <definedName name="р">#REF!</definedName>
    <definedName name="рА">#REF!</definedName>
    <definedName name="рК">#REF!</definedName>
  </definedNames>
  <calcPr fullCalcOnLoad="1"/>
</workbook>
</file>

<file path=xl/sharedStrings.xml><?xml version="1.0" encoding="utf-8"?>
<sst xmlns="http://schemas.openxmlformats.org/spreadsheetml/2006/main" count="256" uniqueCount="142">
  <si>
    <t>№ п/п</t>
  </si>
  <si>
    <t>Команда</t>
  </si>
  <si>
    <t>УТВЕРЖДАЮ:</t>
  </si>
  <si>
    <t>Главный судья соревнований</t>
  </si>
  <si>
    <t>Список участников</t>
  </si>
  <si>
    <t>Ранг участников</t>
  </si>
  <si>
    <t>Время старта</t>
  </si>
  <si>
    <t>Время финиша</t>
  </si>
  <si>
    <t>Ходовое время</t>
  </si>
  <si>
    <t>Штрафы на этапах</t>
  </si>
  <si>
    <t>Сумма штрафов</t>
  </si>
  <si>
    <t>Сумма штрафного времени</t>
  </si>
  <si>
    <t>Результат</t>
  </si>
  <si>
    <t>Место</t>
  </si>
  <si>
    <t>Процент от победителя</t>
  </si>
  <si>
    <t>Выполненный разряд</t>
  </si>
  <si>
    <t>Ранг соревнований</t>
  </si>
  <si>
    <t>Класс дистанции - второй</t>
  </si>
  <si>
    <t>Регион</t>
  </si>
  <si>
    <t>номер</t>
  </si>
  <si>
    <t>отсечка</t>
  </si>
  <si>
    <t xml:space="preserve">                                                                ПРОТОКОЛ</t>
  </si>
  <si>
    <t>II</t>
  </si>
  <si>
    <t>III</t>
  </si>
  <si>
    <t>1 балл = 60 секунд</t>
  </si>
  <si>
    <t>Тонкий лед</t>
  </si>
  <si>
    <t>Транспортировка</t>
  </si>
  <si>
    <t>Поляна</t>
  </si>
  <si>
    <t>Спуск</t>
  </si>
  <si>
    <t>Подъём</t>
  </si>
  <si>
    <t>Спуск на лыжах</t>
  </si>
  <si>
    <t>г.Челябинск, ПКиО им.Гагарина                                                                                                                                                                                                  22 февраля 2009 г.</t>
  </si>
  <si>
    <t>"Феникс" МУДОД ЦВР "Истоки"</t>
  </si>
  <si>
    <t>МОУ СОШ № 100</t>
  </si>
  <si>
    <t>МОУ СОШ № 62 - 2</t>
  </si>
  <si>
    <t>МОУ СОШ № 62</t>
  </si>
  <si>
    <t>МОУ СОШ № 153 "Молния"</t>
  </si>
  <si>
    <t>Челябинск</t>
  </si>
  <si>
    <t>Курганская область</t>
  </si>
  <si>
    <t>I</t>
  </si>
  <si>
    <t>Главный секретарь</t>
  </si>
  <si>
    <t>МОУ ООШ № 137</t>
  </si>
  <si>
    <t>Жариков Александр(2юн.),Дерябин Артём(2юн.),
Дудин Константин(2юн.),Буздалин Иван(3юн.), 
Андриенко Светлана(1юн.),Осипкова Виктория(2юн.)</t>
  </si>
  <si>
    <t>Наумова Анна(II),Сычёва Яна(III), 
Алябьев Илья(3юн.),Вебер Эдуард(б/р), 
Дидендорф Дмитрий(б/р),Зубаль Елена(II)</t>
  </si>
  <si>
    <t xml:space="preserve">Танков Александр(2юн.),Ярин Тарас(2юн.), 
Дробот Иван(2юн), имошенко Алеся(III), 
Рутто Ольга(II),Учкина Елена(III) </t>
  </si>
  <si>
    <t>Андреев Никита(2), Михащенко Максим(1юн.)
Окишев Артём(б/р), Самарин Алексей(б/р), 
Баннова Анастасия(2юн.), Фуфалдина Наташа(2)</t>
  </si>
  <si>
    <t>Таранов Иван(2юн.),Менщиков Максим(2юн.)
Солодовников Евгений(3юн.),Предеин Егор(3юн.)
Бывальцева Юля(2юн.),Макаренко Елена(2)</t>
  </si>
  <si>
    <t>Немыкина Анна(б/р), Колесникова Светлана(б/р), 
Журавлёв Никита(б/р), Сурков Константин(б/р), 
Шведцов Алексей(б/р), Журавлёв Иван(б/р)</t>
  </si>
  <si>
    <t>Фомин Андрей(б/р), Понамарёв Артём(б/р), 
Орехова Марина(3юн.), Шафоростова Лизавета(б/р), 
Тлавсурин Руслан(б/р), Поляков Максим(III),</t>
  </si>
  <si>
    <t>Баллы</t>
  </si>
  <si>
    <t xml:space="preserve">ДДюТ -1 г.Курган </t>
  </si>
  <si>
    <t xml:space="preserve">ДДюТ -2 г.Курган </t>
  </si>
  <si>
    <t xml:space="preserve">Открытое Первенство города Челябинска по спортивному туризму </t>
  </si>
  <si>
    <t>дистанции лыжная - группа</t>
  </si>
  <si>
    <t>____________ Н.В. Мыльникова, С1к, г.Челябинск</t>
  </si>
  <si>
    <t>Управление по физической культуре спорту и туризму Администрации города Челябинска</t>
  </si>
  <si>
    <t>Федерация спортивного туризма города Челябинска</t>
  </si>
  <si>
    <t>Муниципальное учреждение "Городской туристический клуб "Родонит"</t>
  </si>
  <si>
    <t>__________________________________</t>
  </si>
  <si>
    <t>Е.Н. Осипова, С1к, г.Челябинск</t>
  </si>
  <si>
    <t>Шайхудинова Лилия(II), Конкина Евгения(2юн.), 
Любимова Дарья(2юн.), Максимов Владлен(б/р), 
Жемеров Максим(3юн.), Трушникова Валентина(КМС)</t>
  </si>
  <si>
    <t>IIю</t>
  </si>
  <si>
    <t>Отсечка</t>
  </si>
  <si>
    <t>Беговое время</t>
  </si>
  <si>
    <t>Параллельные</t>
  </si>
  <si>
    <t>Состав команды</t>
  </si>
  <si>
    <t>Класс дистанции - первый</t>
  </si>
  <si>
    <t xml:space="preserve">                         Первенство г. Челябинска по спортивному туризму на дистанции - лыжная - группа</t>
  </si>
  <si>
    <t xml:space="preserve">г.Челябинск, Шершневский лесопарк                                                          </t>
  </si>
  <si>
    <t>9 марта 2012 г.</t>
  </si>
  <si>
    <t xml:space="preserve"> ____________С.В.Герасимов </t>
  </si>
  <si>
    <t>(СПС, г.Челябинск)</t>
  </si>
  <si>
    <t>Спуск с самостраховкой</t>
  </si>
  <si>
    <t>Бурелом</t>
  </si>
  <si>
    <t>Поляна заданий</t>
  </si>
  <si>
    <t>Траверс</t>
  </si>
  <si>
    <t xml:space="preserve">Ранг соревнований </t>
  </si>
  <si>
    <t>Силина П.Е.. (СПС, г. Челябинск)</t>
  </si>
  <si>
    <t>Подъем с самостраховкой</t>
  </si>
  <si>
    <t>Класс дистанции - второй А</t>
  </si>
  <si>
    <t>МАОУ гимназия № 100-2</t>
  </si>
  <si>
    <t>МБОУ СОШ № 32</t>
  </si>
  <si>
    <t>МАОУ СОШ № 84/ДЮСШ "Родонит"-2</t>
  </si>
  <si>
    <t>МАОУ СОШ № 84/ДЮСШ "Родонит"-3</t>
  </si>
  <si>
    <t>МБУДОД ЦВР "Истоки" Феникс-2</t>
  </si>
  <si>
    <t>МАОУ СОШ № 62</t>
  </si>
  <si>
    <t>МБОУ СОШ № 137-1</t>
  </si>
  <si>
    <t>МБОУ СОШ № 137-2</t>
  </si>
  <si>
    <t>МБОУ СОШ № 106 "ЭРОН"-3</t>
  </si>
  <si>
    <t>МАОУ лицей № 82 "Экипаж"-1</t>
  </si>
  <si>
    <t>МАОУ ЦДЮТиЭ "Космос"-2</t>
  </si>
  <si>
    <t>МАОУ ЦДЮТиЭ "Космос"-1</t>
  </si>
  <si>
    <t>МБУДОД ЦВР "Истоки" Феникс-1</t>
  </si>
  <si>
    <t>МАОУ гимназия № 100-1</t>
  </si>
  <si>
    <t>МБОУ гимназия № 1</t>
  </si>
  <si>
    <t>МБОУ СОШ № 106 "ЭРОН"-1</t>
  </si>
  <si>
    <t>Лукина Мария (3), Тверетиков Даниил (3), Куликов Даниил (2ю), Вишняков Кирилл (2ю)</t>
  </si>
  <si>
    <t>Шайбель Дмитрий, Брунеткин Владимир, Кабанов Андрей, Дедекина Олеся</t>
  </si>
  <si>
    <t>Юшин Никита, Звягинцев Никита, Каширцев Константин, Дворник Дарья</t>
  </si>
  <si>
    <t>Баранов Илья (1ю), Изветкова Екатерина (3), Грудцина Анна (3), Щелчков Евгений (1ю)</t>
  </si>
  <si>
    <t>Иванова Анастасия (1ю), Подрядова Дарья (1ю), Созыкина Дарья (1ю), Степанова Маргарита</t>
  </si>
  <si>
    <t>Малков Дмитрий, Дудко Надежда, Водонюк Александра, Шершнёва Анастасия</t>
  </si>
  <si>
    <t>Ващенко Егор (1ю), Санников Сергей (3ю), Мурдасов Сергей, Мальцева Алиса</t>
  </si>
  <si>
    <t>Любимов Данил (3), Артюхин Виталий (1ю), Рамашкина Наталья (1ю), Додонова Кристина (1ю)</t>
  </si>
  <si>
    <t>Аксенов Антон, Тысячных Дмитрий (3), Шашина Юлия (3), Вторушин Денис (3)</t>
  </si>
  <si>
    <t>Дронов Павел (2ю), Коптелов Александр, Терехина Анастасия, Шаров Максим (3)</t>
  </si>
  <si>
    <t>Антонов Михаил (3), Абдуллоев Диловар, Енчин Георгий (3), Захарова Екатерина (3)</t>
  </si>
  <si>
    <t>Бухтоярова Дарья (2), Унщикова Оксана  (2), Семенов Владимир (2), Бухтоярова Мария (3)</t>
  </si>
  <si>
    <t>Садыков Ислам (3), Москвитин Дмитрий (3), Фаизова Регина (3), Толмачев Марат</t>
  </si>
  <si>
    <t>Аристов Савелий, Гунбин Владимир, Файзуллин Артур, Лихторенко Анна</t>
  </si>
  <si>
    <t>Горбачев Илья (3), Хильченко Андрей (3), Первушин Владимир (2), Назарова Мария (3)</t>
  </si>
  <si>
    <t>Сорокин Александр (2), Шишканов Сергей (3), Ярин Тарас (2), Григорьева Юлия</t>
  </si>
  <si>
    <t>Соловьева Валерия (2), Любимова Дарья (2)*, Шивалова Ярослава (2), Жемерев Максим (2)*</t>
  </si>
  <si>
    <r>
      <t xml:space="preserve">Виноградов Константин (2), </t>
    </r>
    <r>
      <rPr>
        <sz val="10"/>
        <color indexed="8"/>
        <rFont val="Times New Roman"/>
        <family val="1"/>
      </rPr>
      <t>Климов Михаил (2), Кузьмин Алексей (3), Глебова Мария (2)</t>
    </r>
  </si>
  <si>
    <t>Шендарович Максим (3), Адрахимов Фидель, Свинина Антонина (3), Галиуллин Сарим (3)</t>
  </si>
  <si>
    <r>
      <t xml:space="preserve">Енчина Елизавета (2), </t>
    </r>
    <r>
      <rPr>
        <sz val="10"/>
        <color indexed="8"/>
        <rFont val="Times New Roman"/>
        <family val="1"/>
      </rPr>
      <t xml:space="preserve">Карташева Екатерина (2), </t>
    </r>
    <r>
      <rPr>
        <sz val="10"/>
        <rFont val="Times New Roman"/>
        <family val="1"/>
      </rPr>
      <t xml:space="preserve">Абдрахманова Милена (2), </t>
    </r>
    <r>
      <rPr>
        <sz val="10"/>
        <color indexed="8"/>
        <rFont val="Times New Roman"/>
        <family val="1"/>
      </rPr>
      <t>Текутьев Алексей (2)</t>
    </r>
  </si>
  <si>
    <t>Ранг соревнований не определялся</t>
  </si>
  <si>
    <t>Водопьянов Алексей, Липустин Павел, Долганова Анастасия, Матюхова Александра</t>
  </si>
  <si>
    <t>Дерябина Дарья (2ю), Красовская Ирина, Маргарян Карен, Зейф Сергей</t>
  </si>
  <si>
    <t>Коновалова Марина (2ю), Мухамедьянов Равиль (2ю),  Дмитриева Данита, Андранюк Дмитрий</t>
  </si>
  <si>
    <t>Токарев Олег, Ахмедов Алиджон, , Дашевская Влада, Гуртий Анжелика</t>
  </si>
  <si>
    <r>
      <t xml:space="preserve">Степанченко Юрий, Фортыгина Полина, </t>
    </r>
    <r>
      <rPr>
        <sz val="10"/>
        <color indexed="8"/>
        <rFont val="Times New Roman"/>
        <family val="1"/>
      </rPr>
      <t>Сапегина Елизавета, Шекунов Владислав</t>
    </r>
  </si>
  <si>
    <t>Федотова Виктория (3), Козловцев Сергей (2), Коснырева Карина (2), Азанова Анастасия(2ю)</t>
  </si>
  <si>
    <t>МАОУ СОШ № 84/ ДЮСШ "Родонит"-1</t>
  </si>
  <si>
    <t>МАОУ СОШ № 74 "Туристы 74" - 2</t>
  </si>
  <si>
    <t xml:space="preserve">МАОУ СОШ № 74 "Туристы74" - 1 </t>
  </si>
  <si>
    <t>МБОУ СОШ № 155-МАОУ ДОД ЦДЮТиЭ "Космос"-1</t>
  </si>
  <si>
    <t>МБУДОД Центр детский экологический</t>
  </si>
  <si>
    <t>МБОУ СОШ № 155-МАОУ ДОД ЦДЮТиЭ "Космос"-2</t>
  </si>
  <si>
    <t>Муниципальное бюджетное учреждение дополнительного образования детей Станция юных туристов г. Челябинска</t>
  </si>
  <si>
    <t>МАОУ ДОД ЦДЮТиЭ "Космос"-3</t>
  </si>
  <si>
    <t>(до 111% - II, 112-142% - III, 143-162% - II юн.)</t>
  </si>
  <si>
    <t>Класс дистанции - 2 Б</t>
  </si>
  <si>
    <t>МБОУ СОШ № 18-МАОУ ДОД ЦДЮТиЭ "Космос"-2</t>
  </si>
  <si>
    <t>МБОУ СОШ № 18-МАОУ ДОД ЦДЮТиЭ "Космос"-1</t>
  </si>
  <si>
    <t>МБОУ СОШ № 81-МАОУ ДОД ЦДЮТиЭ "Космос"-2</t>
  </si>
  <si>
    <t>МБОУ СОШ № 81-МАОУ ДОД ЦДЮТиЭ "Космос"-1</t>
  </si>
  <si>
    <t>IIIю*</t>
  </si>
  <si>
    <t>* в течение одного года три раза закончить дистанцию в контрольное время на соревнованиях любого статуса</t>
  </si>
  <si>
    <t>Силина П.Е. (СПС, г. Челябинск)</t>
  </si>
  <si>
    <t>III-Iю</t>
  </si>
  <si>
    <t>Горожанцева Екатерина (2ю), Леонова Екатерина (1ю), Шишланова Анна (1ю), Тагиров Руслан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</si>
</sst>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"/>
    <numFmt numFmtId="166" formatCode="0.0"/>
    <numFmt numFmtId="167" formatCode="0.000000"/>
    <numFmt numFmtId="168" formatCode="0.00000"/>
    <numFmt numFmtId="169" formatCode="0.0000"/>
    <numFmt numFmtId="170" formatCode="h:mm:ss;@"/>
    <numFmt numFmtId="171" formatCode="[h]:mm:ss;@"/>
    <numFmt numFmtId="172" formatCode="mm:ss.0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1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1" fontId="8" fillId="0" borderId="0" xfId="0" applyNumberFormat="1" applyFont="1" applyBorder="1" applyAlignment="1">
      <alignment horizontal="center" vertical="center" wrapText="1"/>
    </xf>
    <xf numFmtId="170" fontId="9" fillId="0" borderId="0" xfId="0" applyNumberFormat="1" applyFont="1" applyBorder="1" applyAlignment="1">
      <alignment horizontal="center" vertical="center" wrapText="1"/>
    </xf>
    <xf numFmtId="170" fontId="5" fillId="0" borderId="0" xfId="0" applyNumberFormat="1" applyFont="1" applyBorder="1" applyAlignment="1">
      <alignment horizontal="center" vertical="center" wrapText="1"/>
    </xf>
    <xf numFmtId="10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9" fontId="5" fillId="0" borderId="10" xfId="58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0" fillId="0" borderId="10" xfId="53" applyFont="1" applyBorder="1" applyAlignment="1">
      <alignment horizontal="center" vertical="center" wrapText="1"/>
      <protection/>
    </xf>
    <xf numFmtId="0" fontId="10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10" fillId="0" borderId="10" xfId="53" applyFont="1" applyFill="1" applyBorder="1" applyAlignment="1">
      <alignment horizontal="center" vertical="center" wrapText="1"/>
      <protection/>
    </xf>
    <xf numFmtId="170" fontId="5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21" fontId="12" fillId="0" borderId="10" xfId="0" applyNumberFormat="1" applyFont="1" applyBorder="1" applyAlignment="1">
      <alignment horizontal="center" vertical="center" wrapText="1"/>
    </xf>
    <xf numFmtId="170" fontId="12" fillId="0" borderId="10" xfId="0" applyNumberFormat="1" applyFont="1" applyBorder="1" applyAlignment="1">
      <alignment horizontal="center" vertical="center" wrapText="1"/>
    </xf>
    <xf numFmtId="9" fontId="12" fillId="0" borderId="10" xfId="58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0" fillId="0" borderId="0" xfId="0" applyFont="1" applyFill="1" applyAlignment="1">
      <alignment/>
    </xf>
    <xf numFmtId="0" fontId="12" fillId="0" borderId="10" xfId="0" applyFont="1" applyFill="1" applyBorder="1" applyAlignment="1">
      <alignment vertical="center" wrapText="1"/>
    </xf>
    <xf numFmtId="166" fontId="12" fillId="0" borderId="10" xfId="0" applyNumberFormat="1" applyFont="1" applyFill="1" applyBorder="1" applyAlignment="1">
      <alignment horizontal="center" vertical="center" wrapText="1"/>
    </xf>
    <xf numFmtId="166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0" fontId="12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/>
    </xf>
    <xf numFmtId="166" fontId="14" fillId="0" borderId="0" xfId="0" applyNumberFormat="1" applyFont="1" applyBorder="1" applyAlignment="1">
      <alignment horizontal="center" vertical="center" wrapText="1"/>
    </xf>
    <xf numFmtId="21" fontId="12" fillId="0" borderId="0" xfId="0" applyNumberFormat="1" applyFont="1" applyBorder="1" applyAlignment="1">
      <alignment vertical="center"/>
    </xf>
    <xf numFmtId="170" fontId="14" fillId="0" borderId="0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12" fillId="0" borderId="0" xfId="53" applyFont="1" applyFill="1" applyBorder="1" applyAlignment="1">
      <alignment vertical="center" wrapText="1"/>
      <protection/>
    </xf>
    <xf numFmtId="0" fontId="12" fillId="0" borderId="0" xfId="0" applyFont="1" applyAlignment="1">
      <alignment horizontal="left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textRotation="90"/>
    </xf>
    <xf numFmtId="0" fontId="12" fillId="0" borderId="10" xfId="0" applyFont="1" applyFill="1" applyBorder="1" applyAlignment="1">
      <alignment horizontal="center" vertical="center" textRotation="90" wrapText="1"/>
    </xf>
    <xf numFmtId="0" fontId="16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15" fillId="0" borderId="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166" fontId="12" fillId="0" borderId="15" xfId="0" applyNumberFormat="1" applyFont="1" applyFill="1" applyBorder="1" applyAlignment="1">
      <alignment horizontal="center" vertical="center" wrapText="1"/>
    </xf>
    <xf numFmtId="166" fontId="12" fillId="0" borderId="15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left" vertical="center" wrapText="1"/>
    </xf>
    <xf numFmtId="166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170" fontId="1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1" fontId="12" fillId="0" borderId="10" xfId="58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2" fillId="0" borderId="16" xfId="0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 textRotation="90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textRotation="90" wrapText="1"/>
    </xf>
    <xf numFmtId="0" fontId="11" fillId="0" borderId="0" xfId="5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токол мандат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0"/>
  <sheetViews>
    <sheetView zoomScale="90" zoomScaleNormal="90" zoomScalePageLayoutView="0" workbookViewId="0" topLeftCell="A13">
      <selection activeCell="H28" sqref="H28"/>
    </sheetView>
  </sheetViews>
  <sheetFormatPr defaultColWidth="9.00390625" defaultRowHeight="12.75"/>
  <cols>
    <col min="1" max="1" width="4.125" style="31" customWidth="1"/>
    <col min="2" max="2" width="25.00390625" style="31" customWidth="1"/>
    <col min="3" max="3" width="33.00390625" style="31" customWidth="1"/>
    <col min="4" max="4" width="7.00390625" style="31" customWidth="1"/>
    <col min="5" max="5" width="10.125" style="31" customWidth="1"/>
    <col min="6" max="7" width="9.00390625" style="31" customWidth="1"/>
    <col min="8" max="12" width="7.75390625" style="31" customWidth="1"/>
    <col min="13" max="13" width="9.25390625" style="31" customWidth="1"/>
    <col min="14" max="14" width="9.75390625" style="31" customWidth="1"/>
    <col min="15" max="15" width="9.375" style="31" customWidth="1"/>
    <col min="16" max="16" width="9.875" style="31" customWidth="1"/>
    <col min="17" max="17" width="5.875" style="31" customWidth="1"/>
    <col min="18" max="16384" width="9.125" style="31" customWidth="1"/>
  </cols>
  <sheetData>
    <row r="1" spans="1:14" s="38" customFormat="1" ht="15.7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37"/>
      <c r="M1" s="37"/>
      <c r="N1" s="37"/>
    </row>
    <row r="2" spans="1:28" s="38" customFormat="1" ht="16.5" customHeight="1">
      <c r="A2" s="85" t="s">
        <v>56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37"/>
      <c r="M2" s="37"/>
      <c r="N2" s="37"/>
      <c r="R2" s="60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28" s="38" customFormat="1" ht="15.75" customHeight="1">
      <c r="A3" s="86" t="s">
        <v>129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39"/>
      <c r="M3" s="39"/>
      <c r="N3" s="39"/>
      <c r="P3" s="83" t="s">
        <v>2</v>
      </c>
      <c r="Q3" s="83"/>
      <c r="R3" s="83"/>
      <c r="S3" s="83"/>
      <c r="T3" s="59"/>
      <c r="U3" s="59"/>
      <c r="V3" s="59"/>
      <c r="W3" s="59"/>
      <c r="X3" s="59"/>
      <c r="Y3" s="59"/>
      <c r="Z3" s="59"/>
      <c r="AA3" s="59"/>
      <c r="AB3" s="59"/>
    </row>
    <row r="4" spans="1:28" s="38" customFormat="1" ht="15.7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39"/>
      <c r="M4" s="39"/>
      <c r="N4" s="39"/>
      <c r="O4" s="82" t="s">
        <v>3</v>
      </c>
      <c r="P4" s="82"/>
      <c r="Q4" s="82"/>
      <c r="R4" s="82"/>
      <c r="S4" s="82"/>
      <c r="T4" s="59"/>
      <c r="U4" s="59"/>
      <c r="V4" s="59"/>
      <c r="W4" s="59"/>
      <c r="X4" s="59"/>
      <c r="Y4" s="59"/>
      <c r="Z4" s="59"/>
      <c r="AA4" s="59"/>
      <c r="AB4" s="59"/>
    </row>
    <row r="5" spans="1:28" s="38" customFormat="1" ht="15.75" customHeight="1">
      <c r="A5" s="87" t="s">
        <v>67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27"/>
      <c r="M5" s="27"/>
      <c r="N5" s="27"/>
      <c r="O5" s="82" t="s">
        <v>70</v>
      </c>
      <c r="P5" s="82"/>
      <c r="Q5" s="82"/>
      <c r="R5" s="82"/>
      <c r="S5" s="82"/>
      <c r="T5" s="59"/>
      <c r="U5" s="59"/>
      <c r="V5" s="59"/>
      <c r="W5" s="59"/>
      <c r="X5" s="59"/>
      <c r="Y5" s="59"/>
      <c r="Z5" s="59"/>
      <c r="AA5" s="59"/>
      <c r="AB5" s="59"/>
    </row>
    <row r="6" spans="1:28" s="38" customFormat="1" ht="15.75" customHeight="1">
      <c r="A6" s="87" t="s">
        <v>132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27"/>
      <c r="M6" s="27"/>
      <c r="N6" s="27"/>
      <c r="P6" s="82" t="s">
        <v>71</v>
      </c>
      <c r="Q6" s="82"/>
      <c r="R6" s="82"/>
      <c r="S6" s="82"/>
      <c r="T6" s="59"/>
      <c r="U6" s="59"/>
      <c r="V6" s="59"/>
      <c r="W6" s="59"/>
      <c r="X6" s="59"/>
      <c r="Y6" s="59"/>
      <c r="Z6" s="59"/>
      <c r="AA6" s="59"/>
      <c r="AB6" s="59"/>
    </row>
    <row r="7" spans="1:21" s="38" customFormat="1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R7" s="35"/>
      <c r="U7" s="35"/>
    </row>
    <row r="8" spans="1:21" s="38" customFormat="1" ht="15.75" customHeight="1">
      <c r="A8" s="40" t="s">
        <v>68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R8" s="88" t="s">
        <v>69</v>
      </c>
      <c r="S8" s="88"/>
      <c r="U8" s="35"/>
    </row>
    <row r="9" spans="1:19" ht="15.75" customHeight="1">
      <c r="A9" s="89" t="s">
        <v>0</v>
      </c>
      <c r="B9" s="89" t="s">
        <v>1</v>
      </c>
      <c r="C9" s="89" t="s">
        <v>65</v>
      </c>
      <c r="D9" s="84" t="s">
        <v>5</v>
      </c>
      <c r="E9" s="84" t="s">
        <v>6</v>
      </c>
      <c r="F9" s="84" t="s">
        <v>7</v>
      </c>
      <c r="G9" s="92" t="s">
        <v>63</v>
      </c>
      <c r="H9" s="93" t="s">
        <v>9</v>
      </c>
      <c r="I9" s="93"/>
      <c r="J9" s="93"/>
      <c r="K9" s="93"/>
      <c r="L9" s="93"/>
      <c r="M9" s="84" t="s">
        <v>10</v>
      </c>
      <c r="N9" s="84" t="s">
        <v>11</v>
      </c>
      <c r="O9" s="84" t="s">
        <v>62</v>
      </c>
      <c r="P9" s="84" t="s">
        <v>12</v>
      </c>
      <c r="Q9" s="84" t="s">
        <v>13</v>
      </c>
      <c r="R9" s="84" t="s">
        <v>14</v>
      </c>
      <c r="S9" s="84" t="s">
        <v>15</v>
      </c>
    </row>
    <row r="10" spans="1:19" ht="120.75" customHeight="1">
      <c r="A10" s="89"/>
      <c r="B10" s="89"/>
      <c r="C10" s="89"/>
      <c r="D10" s="84"/>
      <c r="E10" s="84"/>
      <c r="F10" s="84"/>
      <c r="G10" s="92"/>
      <c r="H10" s="56" t="s">
        <v>64</v>
      </c>
      <c r="I10" s="57" t="s">
        <v>72</v>
      </c>
      <c r="J10" s="57" t="s">
        <v>25</v>
      </c>
      <c r="K10" s="57" t="s">
        <v>78</v>
      </c>
      <c r="L10" s="57" t="s">
        <v>74</v>
      </c>
      <c r="M10" s="84"/>
      <c r="N10" s="84"/>
      <c r="O10" s="84"/>
      <c r="P10" s="84"/>
      <c r="Q10" s="84"/>
      <c r="R10" s="84"/>
      <c r="S10" s="84"/>
    </row>
    <row r="11" spans="1:19" ht="43.5" customHeight="1">
      <c r="A11" s="30">
        <v>1</v>
      </c>
      <c r="B11" s="67" t="s">
        <v>134</v>
      </c>
      <c r="C11" s="71" t="s">
        <v>113</v>
      </c>
      <c r="D11" s="69">
        <v>10</v>
      </c>
      <c r="E11" s="32">
        <v>0.05277777777777778</v>
      </c>
      <c r="F11" s="32">
        <v>0.07820601851851851</v>
      </c>
      <c r="G11" s="33">
        <f aca="true" t="shared" si="0" ref="G11:G21">F11-E11</f>
        <v>0.02542824074074073</v>
      </c>
      <c r="H11" s="30">
        <v>1</v>
      </c>
      <c r="I11" s="29">
        <v>0</v>
      </c>
      <c r="J11" s="29">
        <v>1</v>
      </c>
      <c r="K11" s="29">
        <v>0</v>
      </c>
      <c r="L11" s="29">
        <v>2</v>
      </c>
      <c r="M11" s="30">
        <f aca="true" t="shared" si="1" ref="M11:M21">SUM(H11:L11)</f>
        <v>4</v>
      </c>
      <c r="N11" s="33">
        <f aca="true" t="shared" si="2" ref="N11:N21">M11*TIMEVALUE("0:00:30")</f>
        <v>0.001388888888888889</v>
      </c>
      <c r="O11" s="33">
        <v>0</v>
      </c>
      <c r="P11" s="33">
        <f aca="true" t="shared" si="3" ref="P11:P21">G11+N11-O11</f>
        <v>0.026817129629629618</v>
      </c>
      <c r="Q11" s="29" t="s">
        <v>39</v>
      </c>
      <c r="R11" s="34">
        <f>P11/P11</f>
        <v>1</v>
      </c>
      <c r="S11" s="81" t="s">
        <v>22</v>
      </c>
    </row>
    <row r="12" spans="1:19" ht="43.5" customHeight="1">
      <c r="A12" s="30">
        <f>A11+1</f>
        <v>2</v>
      </c>
      <c r="B12" s="67" t="s">
        <v>90</v>
      </c>
      <c r="C12" s="70" t="s">
        <v>110</v>
      </c>
      <c r="D12" s="69">
        <v>6</v>
      </c>
      <c r="E12" s="32">
        <v>0.09722222222222222</v>
      </c>
      <c r="F12" s="32">
        <v>0.1254861111111111</v>
      </c>
      <c r="G12" s="33">
        <f t="shared" si="0"/>
        <v>0.02826388888888888</v>
      </c>
      <c r="H12" s="30">
        <v>0</v>
      </c>
      <c r="I12" s="29">
        <v>0</v>
      </c>
      <c r="J12" s="29">
        <v>3</v>
      </c>
      <c r="K12" s="29">
        <v>0</v>
      </c>
      <c r="L12" s="29">
        <v>3</v>
      </c>
      <c r="M12" s="30">
        <f t="shared" si="1"/>
        <v>6</v>
      </c>
      <c r="N12" s="33">
        <f t="shared" si="2"/>
        <v>0.0020833333333333333</v>
      </c>
      <c r="O12" s="33">
        <v>0</v>
      </c>
      <c r="P12" s="33">
        <f t="shared" si="3"/>
        <v>0.030347222222222213</v>
      </c>
      <c r="Q12" s="29" t="s">
        <v>22</v>
      </c>
      <c r="R12" s="34">
        <f>P12/P11</f>
        <v>1.1316357358653433</v>
      </c>
      <c r="S12" s="81" t="s">
        <v>23</v>
      </c>
    </row>
    <row r="13" spans="1:19" ht="43.5" customHeight="1">
      <c r="A13" s="30">
        <f>A12+1</f>
        <v>3</v>
      </c>
      <c r="B13" s="67" t="s">
        <v>95</v>
      </c>
      <c r="C13" s="71" t="s">
        <v>115</v>
      </c>
      <c r="D13" s="69">
        <v>12</v>
      </c>
      <c r="E13" s="32">
        <v>0</v>
      </c>
      <c r="F13" s="32">
        <v>0.027199074074074073</v>
      </c>
      <c r="G13" s="33">
        <f t="shared" si="0"/>
        <v>0.027199074074074073</v>
      </c>
      <c r="H13" s="30">
        <v>0</v>
      </c>
      <c r="I13" s="29">
        <v>0</v>
      </c>
      <c r="J13" s="29">
        <v>10</v>
      </c>
      <c r="K13" s="29">
        <v>0</v>
      </c>
      <c r="L13" s="29">
        <v>0</v>
      </c>
      <c r="M13" s="30">
        <f t="shared" si="1"/>
        <v>10</v>
      </c>
      <c r="N13" s="33">
        <f t="shared" si="2"/>
        <v>0.0034722222222222225</v>
      </c>
      <c r="O13" s="33">
        <v>0</v>
      </c>
      <c r="P13" s="33">
        <f t="shared" si="3"/>
        <v>0.030671296296296297</v>
      </c>
      <c r="Q13" s="29" t="s">
        <v>23</v>
      </c>
      <c r="R13" s="34">
        <f>P13/P11</f>
        <v>1.1437203280103587</v>
      </c>
      <c r="S13" s="81" t="s">
        <v>23</v>
      </c>
    </row>
    <row r="14" spans="1:19" ht="43.5" customHeight="1">
      <c r="A14" s="30">
        <f aca="true" t="shared" si="4" ref="A14:A21">A13+1</f>
        <v>4</v>
      </c>
      <c r="B14" s="67" t="s">
        <v>123</v>
      </c>
      <c r="C14" s="70" t="s">
        <v>114</v>
      </c>
      <c r="D14" s="69">
        <v>3</v>
      </c>
      <c r="E14" s="32">
        <v>0.09791666666666667</v>
      </c>
      <c r="F14" s="32">
        <v>0.13171296296296295</v>
      </c>
      <c r="G14" s="33">
        <f t="shared" si="0"/>
        <v>0.03379629629629628</v>
      </c>
      <c r="H14" s="30">
        <v>0</v>
      </c>
      <c r="I14" s="29">
        <v>0</v>
      </c>
      <c r="J14" s="29">
        <v>0</v>
      </c>
      <c r="K14" s="29">
        <v>0</v>
      </c>
      <c r="L14" s="29">
        <v>0</v>
      </c>
      <c r="M14" s="30">
        <f t="shared" si="1"/>
        <v>0</v>
      </c>
      <c r="N14" s="33">
        <f t="shared" si="2"/>
        <v>0</v>
      </c>
      <c r="O14" s="33">
        <v>0.0024305555555555556</v>
      </c>
      <c r="P14" s="33">
        <f t="shared" si="3"/>
        <v>0.03136574074074073</v>
      </c>
      <c r="Q14" s="29">
        <v>4</v>
      </c>
      <c r="R14" s="34">
        <f>P14/P11</f>
        <v>1.1696158826068193</v>
      </c>
      <c r="S14" s="81" t="s">
        <v>23</v>
      </c>
    </row>
    <row r="15" spans="1:19" ht="43.5" customHeight="1">
      <c r="A15" s="30">
        <f t="shared" si="4"/>
        <v>5</v>
      </c>
      <c r="B15" s="67" t="s">
        <v>124</v>
      </c>
      <c r="C15" s="70" t="s">
        <v>108</v>
      </c>
      <c r="D15" s="69">
        <v>3</v>
      </c>
      <c r="E15" s="32">
        <v>0.10416666666666667</v>
      </c>
      <c r="F15" s="32">
        <v>0.13528935185185184</v>
      </c>
      <c r="G15" s="33">
        <f t="shared" si="0"/>
        <v>0.03112268518518517</v>
      </c>
      <c r="H15" s="30">
        <v>0</v>
      </c>
      <c r="I15" s="29">
        <v>0</v>
      </c>
      <c r="J15" s="29">
        <v>3</v>
      </c>
      <c r="K15" s="29">
        <v>0</v>
      </c>
      <c r="L15" s="29">
        <v>0</v>
      </c>
      <c r="M15" s="30">
        <f t="shared" si="1"/>
        <v>3</v>
      </c>
      <c r="N15" s="33">
        <f t="shared" si="2"/>
        <v>0.0010416666666666667</v>
      </c>
      <c r="O15" s="33">
        <v>0</v>
      </c>
      <c r="P15" s="33">
        <f t="shared" si="3"/>
        <v>0.03216435185185184</v>
      </c>
      <c r="Q15" s="29">
        <v>5</v>
      </c>
      <c r="R15" s="34">
        <f>P15/P11</f>
        <v>1.1993957703927494</v>
      </c>
      <c r="S15" s="81" t="s">
        <v>23</v>
      </c>
    </row>
    <row r="16" spans="1:19" ht="43.5" customHeight="1">
      <c r="A16" s="30">
        <f t="shared" si="4"/>
        <v>6</v>
      </c>
      <c r="B16" s="67" t="s">
        <v>91</v>
      </c>
      <c r="C16" s="70" t="s">
        <v>122</v>
      </c>
      <c r="D16" s="69">
        <v>7.3</v>
      </c>
      <c r="E16" s="32">
        <v>0.03125</v>
      </c>
      <c r="F16" s="32">
        <v>0.06108796296296296</v>
      </c>
      <c r="G16" s="33">
        <f t="shared" si="0"/>
        <v>0.029837962962962962</v>
      </c>
      <c r="H16" s="30">
        <v>0</v>
      </c>
      <c r="I16" s="29">
        <v>0</v>
      </c>
      <c r="J16" s="29">
        <v>0</v>
      </c>
      <c r="K16" s="29">
        <v>0</v>
      </c>
      <c r="L16" s="29">
        <v>16</v>
      </c>
      <c r="M16" s="30">
        <f t="shared" si="1"/>
        <v>16</v>
      </c>
      <c r="N16" s="33">
        <f t="shared" si="2"/>
        <v>0.005555555555555556</v>
      </c>
      <c r="O16" s="33">
        <v>0.0008333333333333334</v>
      </c>
      <c r="P16" s="33">
        <f t="shared" si="3"/>
        <v>0.03456018518518519</v>
      </c>
      <c r="Q16" s="29">
        <v>6</v>
      </c>
      <c r="R16" s="34">
        <f>P16/P11</f>
        <v>1.2887354337505401</v>
      </c>
      <c r="S16" s="81" t="s">
        <v>23</v>
      </c>
    </row>
    <row r="17" spans="1:19" ht="43.5" customHeight="1">
      <c r="A17" s="30">
        <f t="shared" si="4"/>
        <v>7</v>
      </c>
      <c r="B17" s="67" t="s">
        <v>93</v>
      </c>
      <c r="C17" s="70" t="s">
        <v>112</v>
      </c>
      <c r="D17" s="69">
        <v>8</v>
      </c>
      <c r="E17" s="32">
        <v>0.04513888888888889</v>
      </c>
      <c r="F17" s="32">
        <v>0.0796412037037037</v>
      </c>
      <c r="G17" s="33">
        <f t="shared" si="0"/>
        <v>0.03450231481481481</v>
      </c>
      <c r="H17" s="30">
        <v>0</v>
      </c>
      <c r="I17" s="29">
        <v>3</v>
      </c>
      <c r="J17" s="29">
        <v>3</v>
      </c>
      <c r="K17" s="29">
        <v>0</v>
      </c>
      <c r="L17" s="29">
        <v>2</v>
      </c>
      <c r="M17" s="30">
        <f t="shared" si="1"/>
        <v>8</v>
      </c>
      <c r="N17" s="33">
        <f t="shared" si="2"/>
        <v>0.002777777777777778</v>
      </c>
      <c r="O17" s="33">
        <v>0.0024305555555555556</v>
      </c>
      <c r="P17" s="33">
        <f t="shared" si="3"/>
        <v>0.03484953703703703</v>
      </c>
      <c r="Q17" s="29">
        <v>7</v>
      </c>
      <c r="R17" s="34">
        <f>P17/P11</f>
        <v>1.299525248165732</v>
      </c>
      <c r="S17" s="81" t="s">
        <v>23</v>
      </c>
    </row>
    <row r="18" spans="1:19" ht="43.5" customHeight="1">
      <c r="A18" s="30">
        <f t="shared" si="4"/>
        <v>8</v>
      </c>
      <c r="B18" s="67" t="s">
        <v>125</v>
      </c>
      <c r="C18" s="70" t="s">
        <v>107</v>
      </c>
      <c r="D18" s="68">
        <v>10</v>
      </c>
      <c r="E18" s="32">
        <v>0.010416666666666666</v>
      </c>
      <c r="F18" s="32">
        <v>0.04217592592592592</v>
      </c>
      <c r="G18" s="33">
        <f t="shared" si="0"/>
        <v>0.03175925925925926</v>
      </c>
      <c r="H18" s="30">
        <v>0</v>
      </c>
      <c r="I18" s="29">
        <v>0</v>
      </c>
      <c r="J18" s="29">
        <v>10</v>
      </c>
      <c r="K18" s="29">
        <v>0</v>
      </c>
      <c r="L18" s="29">
        <v>3</v>
      </c>
      <c r="M18" s="30">
        <f t="shared" si="1"/>
        <v>13</v>
      </c>
      <c r="N18" s="33">
        <f t="shared" si="2"/>
        <v>0.004513888888888889</v>
      </c>
      <c r="O18" s="33">
        <v>0</v>
      </c>
      <c r="P18" s="33">
        <f t="shared" si="3"/>
        <v>0.036273148148148145</v>
      </c>
      <c r="Q18" s="29">
        <v>8</v>
      </c>
      <c r="R18" s="34">
        <f>P18/P11</f>
        <v>1.3526111350884769</v>
      </c>
      <c r="S18" s="81" t="s">
        <v>23</v>
      </c>
    </row>
    <row r="19" spans="1:19" ht="43.5" customHeight="1">
      <c r="A19" s="30">
        <f t="shared" si="4"/>
        <v>9</v>
      </c>
      <c r="B19" s="67" t="s">
        <v>89</v>
      </c>
      <c r="C19" s="70" t="s">
        <v>109</v>
      </c>
      <c r="D19" s="69">
        <v>0</v>
      </c>
      <c r="E19" s="32">
        <v>0.08055555555555556</v>
      </c>
      <c r="F19" s="32">
        <v>0.12240740740740741</v>
      </c>
      <c r="G19" s="33">
        <f>F19-E19</f>
        <v>0.04185185185185185</v>
      </c>
      <c r="H19" s="30">
        <v>1</v>
      </c>
      <c r="I19" s="29">
        <v>0</v>
      </c>
      <c r="J19" s="29">
        <v>0</v>
      </c>
      <c r="K19" s="29">
        <v>0</v>
      </c>
      <c r="L19" s="29">
        <v>1</v>
      </c>
      <c r="M19" s="30">
        <f>SUM(H19:L19)</f>
        <v>2</v>
      </c>
      <c r="N19" s="33">
        <f>M19*TIMEVALUE("0:00:30")</f>
        <v>0.0006944444444444445</v>
      </c>
      <c r="O19" s="33">
        <v>0.005208333333333333</v>
      </c>
      <c r="P19" s="33">
        <f>G19+N19-O19</f>
        <v>0.037337962962962955</v>
      </c>
      <c r="Q19" s="29">
        <v>9</v>
      </c>
      <c r="R19" s="34">
        <f>P19/P11</f>
        <v>1.3923176521363836</v>
      </c>
      <c r="S19" s="81" t="s">
        <v>23</v>
      </c>
    </row>
    <row r="20" spans="1:19" ht="43.5" customHeight="1">
      <c r="A20" s="30">
        <f t="shared" si="4"/>
        <v>10</v>
      </c>
      <c r="B20" s="67" t="s">
        <v>92</v>
      </c>
      <c r="C20" s="70" t="s">
        <v>111</v>
      </c>
      <c r="D20" s="69">
        <v>7</v>
      </c>
      <c r="E20" s="32">
        <v>0.06666666666666667</v>
      </c>
      <c r="F20" s="32">
        <v>0.10488425925925926</v>
      </c>
      <c r="G20" s="33">
        <f t="shared" si="0"/>
        <v>0.038217592592592595</v>
      </c>
      <c r="H20" s="30">
        <v>0</v>
      </c>
      <c r="I20" s="29">
        <v>0</v>
      </c>
      <c r="J20" s="29">
        <v>0</v>
      </c>
      <c r="K20" s="29">
        <v>0</v>
      </c>
      <c r="L20" s="29">
        <v>2</v>
      </c>
      <c r="M20" s="30">
        <f t="shared" si="1"/>
        <v>2</v>
      </c>
      <c r="N20" s="33">
        <f t="shared" si="2"/>
        <v>0.0006944444444444445</v>
      </c>
      <c r="O20" s="33">
        <v>0.0008101851851851852</v>
      </c>
      <c r="P20" s="33">
        <f t="shared" si="3"/>
        <v>0.03810185185185185</v>
      </c>
      <c r="Q20" s="29">
        <v>10</v>
      </c>
      <c r="R20" s="34">
        <f>P20/P11</f>
        <v>1.420802762192491</v>
      </c>
      <c r="S20" s="81" t="s">
        <v>23</v>
      </c>
    </row>
    <row r="21" spans="1:19" ht="43.5" customHeight="1">
      <c r="A21" s="30">
        <f t="shared" si="4"/>
        <v>11</v>
      </c>
      <c r="B21" s="67" t="s">
        <v>94</v>
      </c>
      <c r="C21" s="71" t="s">
        <v>121</v>
      </c>
      <c r="D21" s="69">
        <v>0</v>
      </c>
      <c r="E21" s="32">
        <v>0.07361111111111111</v>
      </c>
      <c r="F21" s="32">
        <v>0.13452546296296297</v>
      </c>
      <c r="G21" s="33">
        <f t="shared" si="0"/>
        <v>0.06091435185185186</v>
      </c>
      <c r="H21" s="30">
        <v>8</v>
      </c>
      <c r="I21" s="29">
        <v>126</v>
      </c>
      <c r="J21" s="29">
        <v>0</v>
      </c>
      <c r="K21" s="29">
        <v>3</v>
      </c>
      <c r="L21" s="29">
        <v>0</v>
      </c>
      <c r="M21" s="30">
        <f t="shared" si="1"/>
        <v>137</v>
      </c>
      <c r="N21" s="33">
        <f t="shared" si="2"/>
        <v>0.04756944444444445</v>
      </c>
      <c r="O21" s="33">
        <v>0.0006944444444444445</v>
      </c>
      <c r="P21" s="33">
        <f t="shared" si="3"/>
        <v>0.10778935185185187</v>
      </c>
      <c r="Q21" s="29">
        <v>11</v>
      </c>
      <c r="R21" s="34">
        <f>P21/P11</f>
        <v>4.019421665947348</v>
      </c>
      <c r="S21" s="80" t="s">
        <v>137</v>
      </c>
    </row>
    <row r="22" spans="1:17" ht="17.25" customHeight="1">
      <c r="A22" s="46"/>
      <c r="B22" s="94" t="s">
        <v>76</v>
      </c>
      <c r="C22" s="94"/>
      <c r="D22" s="73">
        <f>SUM(D11:D16)</f>
        <v>41.3</v>
      </c>
      <c r="E22" s="90" t="s">
        <v>131</v>
      </c>
      <c r="F22" s="90"/>
      <c r="G22" s="90"/>
      <c r="H22" s="90"/>
      <c r="I22" s="90"/>
      <c r="M22" s="52"/>
      <c r="N22" s="52"/>
      <c r="O22" s="47"/>
      <c r="P22" s="47"/>
      <c r="Q22" s="46"/>
    </row>
    <row r="23" spans="1:17" ht="17.25" customHeight="1">
      <c r="A23" s="46"/>
      <c r="B23" s="111" t="s">
        <v>138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46"/>
    </row>
    <row r="24" spans="1:17" ht="15.75" customHeight="1">
      <c r="A24" s="38"/>
      <c r="B24" s="53"/>
      <c r="K24" s="53"/>
      <c r="L24" s="53"/>
      <c r="M24" s="38"/>
      <c r="N24" s="38"/>
      <c r="O24" s="38"/>
      <c r="P24" s="38"/>
      <c r="Q24" s="38"/>
    </row>
    <row r="25" spans="1:10" ht="15.75">
      <c r="A25" s="83" t="s">
        <v>40</v>
      </c>
      <c r="B25" s="83"/>
      <c r="D25" s="91" t="s">
        <v>139</v>
      </c>
      <c r="E25" s="91"/>
      <c r="F25" s="91"/>
      <c r="G25" s="91"/>
      <c r="H25" s="91"/>
      <c r="I25" s="91"/>
      <c r="J25" s="91"/>
    </row>
    <row r="27" spans="7:8" ht="15">
      <c r="G27" s="48"/>
      <c r="H27" s="48"/>
    </row>
    <row r="33" ht="15" customHeight="1"/>
    <row r="37" ht="15" customHeight="1"/>
    <row r="38" ht="15" customHeight="1"/>
    <row r="39" ht="15" customHeight="1"/>
    <row r="42" ht="15" customHeight="1"/>
    <row r="44" ht="15" customHeight="1"/>
    <row r="45" ht="15" customHeight="1"/>
    <row r="46" ht="15">
      <c r="B46" s="66"/>
    </row>
    <row r="47" ht="15">
      <c r="B47" s="66"/>
    </row>
    <row r="48" ht="15">
      <c r="B48" s="66"/>
    </row>
    <row r="49" ht="15">
      <c r="B49" s="66"/>
    </row>
    <row r="50" ht="15">
      <c r="B50" s="66"/>
    </row>
  </sheetData>
  <sheetProtection/>
  <mergeCells count="30">
    <mergeCell ref="A25:B25"/>
    <mergeCell ref="C9:C10"/>
    <mergeCell ref="D9:D10"/>
    <mergeCell ref="Q9:Q10"/>
    <mergeCell ref="E22:I22"/>
    <mergeCell ref="D25:J25"/>
    <mergeCell ref="F9:F10"/>
    <mergeCell ref="G9:G10"/>
    <mergeCell ref="H9:L9"/>
    <mergeCell ref="B22:C22"/>
    <mergeCell ref="B23:P23"/>
    <mergeCell ref="A1:K1"/>
    <mergeCell ref="A2:K2"/>
    <mergeCell ref="A3:K3"/>
    <mergeCell ref="A5:K5"/>
    <mergeCell ref="O9:O10"/>
    <mergeCell ref="E9:E10"/>
    <mergeCell ref="O5:S5"/>
    <mergeCell ref="A6:K6"/>
    <mergeCell ref="A9:A10"/>
    <mergeCell ref="B9:B10"/>
    <mergeCell ref="O4:S4"/>
    <mergeCell ref="P3:S3"/>
    <mergeCell ref="M9:M10"/>
    <mergeCell ref="N9:N10"/>
    <mergeCell ref="S9:S10"/>
    <mergeCell ref="P9:P10"/>
    <mergeCell ref="R9:R10"/>
    <mergeCell ref="R8:S8"/>
    <mergeCell ref="P6:S6"/>
  </mergeCells>
  <printOptions/>
  <pageMargins left="0.3937007874015748" right="0.3937007874015748" top="0.35433070866141736" bottom="0.1968503937007874" header="0.2755905511811024" footer="0.2362204724409449"/>
  <pageSetup fitToHeight="2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zoomScale="90" zoomScaleNormal="90" zoomScalePageLayoutView="0" workbookViewId="0" topLeftCell="A4">
      <selection activeCell="C13" sqref="C13"/>
    </sheetView>
  </sheetViews>
  <sheetFormatPr defaultColWidth="9.00390625" defaultRowHeight="12.75"/>
  <cols>
    <col min="1" max="1" width="4.125" style="31" customWidth="1"/>
    <col min="2" max="2" width="29.75390625" style="31" customWidth="1"/>
    <col min="3" max="3" width="33.00390625" style="31" customWidth="1"/>
    <col min="4" max="4" width="7.00390625" style="31" customWidth="1"/>
    <col min="5" max="5" width="10.125" style="31" customWidth="1"/>
    <col min="6" max="7" width="9.00390625" style="31" customWidth="1"/>
    <col min="8" max="12" width="7.75390625" style="31" customWidth="1"/>
    <col min="13" max="13" width="9.25390625" style="31" customWidth="1"/>
    <col min="14" max="14" width="8.125" style="31" customWidth="1"/>
    <col min="15" max="16" width="8.75390625" style="31" customWidth="1"/>
    <col min="17" max="17" width="5.875" style="31" customWidth="1"/>
    <col min="18" max="18" width="7.875" style="31" customWidth="1"/>
    <col min="19" max="16384" width="9.125" style="31" customWidth="1"/>
  </cols>
  <sheetData>
    <row r="1" spans="1:14" s="38" customFormat="1" ht="15.7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37"/>
      <c r="M1" s="37"/>
      <c r="N1" s="37"/>
    </row>
    <row r="2" spans="1:28" s="38" customFormat="1" ht="14.25" customHeight="1">
      <c r="A2" s="85" t="s">
        <v>56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37"/>
      <c r="M2" s="37"/>
      <c r="N2" s="37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28" s="38" customFormat="1" ht="18" customHeight="1">
      <c r="A3" s="86" t="s">
        <v>129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39"/>
      <c r="M3" s="39"/>
      <c r="N3" s="39"/>
      <c r="O3" s="112"/>
      <c r="P3" s="112"/>
      <c r="Q3" s="112"/>
      <c r="R3" s="114" t="s">
        <v>2</v>
      </c>
      <c r="S3" s="114"/>
      <c r="T3" s="59"/>
      <c r="U3" s="59"/>
      <c r="V3" s="59"/>
      <c r="W3" s="59"/>
      <c r="X3" s="59"/>
      <c r="Y3" s="59"/>
      <c r="Z3" s="59"/>
      <c r="AA3" s="59"/>
      <c r="AB3" s="59"/>
    </row>
    <row r="4" spans="1:28" s="38" customFormat="1" ht="1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39"/>
      <c r="M4" s="39"/>
      <c r="N4" s="39"/>
      <c r="O4" s="112"/>
      <c r="P4" s="82" t="s">
        <v>3</v>
      </c>
      <c r="Q4" s="82"/>
      <c r="R4" s="82"/>
      <c r="S4" s="82"/>
      <c r="T4" s="59"/>
      <c r="U4" s="59"/>
      <c r="V4" s="59"/>
      <c r="W4" s="59"/>
      <c r="X4" s="59"/>
      <c r="Y4" s="59"/>
      <c r="Z4" s="59"/>
      <c r="AA4" s="59"/>
      <c r="AB4" s="59"/>
    </row>
    <row r="5" spans="1:28" s="38" customFormat="1" ht="14.25" customHeight="1">
      <c r="A5" s="87" t="s">
        <v>67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27"/>
      <c r="M5" s="27"/>
      <c r="N5" s="27"/>
      <c r="O5" s="82" t="s">
        <v>70</v>
      </c>
      <c r="P5" s="82"/>
      <c r="Q5" s="82"/>
      <c r="R5" s="82"/>
      <c r="S5" s="82"/>
      <c r="T5" s="59"/>
      <c r="U5" s="59"/>
      <c r="V5" s="59"/>
      <c r="W5" s="59"/>
      <c r="X5" s="59"/>
      <c r="Y5" s="59"/>
      <c r="Z5" s="59"/>
      <c r="AA5" s="59"/>
      <c r="AB5" s="59"/>
    </row>
    <row r="6" spans="1:28" s="38" customFormat="1" ht="15.75" customHeight="1">
      <c r="A6" s="87" t="s">
        <v>79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27"/>
      <c r="M6" s="27"/>
      <c r="N6" s="27"/>
      <c r="O6" s="112"/>
      <c r="P6" s="82" t="s">
        <v>71</v>
      </c>
      <c r="Q6" s="82"/>
      <c r="R6" s="82"/>
      <c r="S6" s="82"/>
      <c r="T6" s="59"/>
      <c r="U6" s="59"/>
      <c r="V6" s="59"/>
      <c r="W6" s="59"/>
      <c r="X6" s="59"/>
      <c r="Y6" s="59"/>
      <c r="Z6" s="59"/>
      <c r="AA6" s="59"/>
      <c r="AB6" s="59"/>
    </row>
    <row r="7" spans="1:21" s="38" customFormat="1" ht="1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R7" s="35"/>
      <c r="U7" s="35"/>
    </row>
    <row r="8" spans="1:21" s="38" customFormat="1" ht="15" customHeight="1">
      <c r="A8" s="40" t="s">
        <v>68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P8" s="113" t="s">
        <v>69</v>
      </c>
      <c r="Q8" s="113"/>
      <c r="R8" s="113"/>
      <c r="S8" s="113"/>
      <c r="U8" s="35"/>
    </row>
    <row r="9" spans="1:19" ht="15.75" customHeight="1">
      <c r="A9" s="89" t="s">
        <v>0</v>
      </c>
      <c r="B9" s="89" t="s">
        <v>1</v>
      </c>
      <c r="C9" s="89" t="s">
        <v>65</v>
      </c>
      <c r="D9" s="84" t="s">
        <v>5</v>
      </c>
      <c r="E9" s="84" t="s">
        <v>6</v>
      </c>
      <c r="F9" s="84" t="s">
        <v>7</v>
      </c>
      <c r="G9" s="92" t="s">
        <v>63</v>
      </c>
      <c r="H9" s="93" t="s">
        <v>9</v>
      </c>
      <c r="I9" s="93"/>
      <c r="J9" s="93"/>
      <c r="K9" s="93"/>
      <c r="L9" s="93"/>
      <c r="M9" s="84" t="s">
        <v>10</v>
      </c>
      <c r="N9" s="84" t="s">
        <v>11</v>
      </c>
      <c r="O9" s="84" t="s">
        <v>62</v>
      </c>
      <c r="P9" s="84" t="s">
        <v>12</v>
      </c>
      <c r="Q9" s="84" t="s">
        <v>13</v>
      </c>
      <c r="R9" s="84" t="s">
        <v>14</v>
      </c>
      <c r="S9" s="84" t="s">
        <v>15</v>
      </c>
    </row>
    <row r="10" spans="1:19" ht="120.75" customHeight="1">
      <c r="A10" s="89"/>
      <c r="B10" s="89"/>
      <c r="C10" s="89"/>
      <c r="D10" s="84"/>
      <c r="E10" s="84"/>
      <c r="F10" s="84"/>
      <c r="G10" s="92"/>
      <c r="H10" s="56" t="s">
        <v>64</v>
      </c>
      <c r="I10" s="57" t="s">
        <v>72</v>
      </c>
      <c r="J10" s="57" t="s">
        <v>25</v>
      </c>
      <c r="K10" s="57" t="s">
        <v>78</v>
      </c>
      <c r="L10" s="57" t="s">
        <v>74</v>
      </c>
      <c r="M10" s="84"/>
      <c r="N10" s="84"/>
      <c r="O10" s="84"/>
      <c r="P10" s="84"/>
      <c r="Q10" s="84"/>
      <c r="R10" s="84"/>
      <c r="S10" s="84"/>
    </row>
    <row r="11" spans="1:19" ht="43.5" customHeight="1">
      <c r="A11" s="30">
        <v>1</v>
      </c>
      <c r="B11" s="43" t="s">
        <v>133</v>
      </c>
      <c r="C11" s="55" t="s">
        <v>104</v>
      </c>
      <c r="D11" s="45">
        <v>3</v>
      </c>
      <c r="E11" s="32">
        <v>0.020833333333333332</v>
      </c>
      <c r="F11" s="32">
        <v>0.058645833333333335</v>
      </c>
      <c r="G11" s="33">
        <f aca="true" t="shared" si="0" ref="G11:G20">F11-E11</f>
        <v>0.0378125</v>
      </c>
      <c r="H11" s="30">
        <v>3</v>
      </c>
      <c r="I11" s="29">
        <v>0</v>
      </c>
      <c r="J11" s="29">
        <v>3</v>
      </c>
      <c r="K11" s="29">
        <v>0</v>
      </c>
      <c r="L11" s="29">
        <v>3</v>
      </c>
      <c r="M11" s="30">
        <f aca="true" t="shared" si="1" ref="M11:M20">SUM(H11:L11)</f>
        <v>9</v>
      </c>
      <c r="N11" s="33">
        <f aca="true" t="shared" si="2" ref="N11:N20">M11*TIMEVALUE("0:00:30")</f>
        <v>0.003125</v>
      </c>
      <c r="O11" s="33">
        <v>0</v>
      </c>
      <c r="P11" s="75">
        <f aca="true" t="shared" si="3" ref="P11:P20">G11+N11-O11</f>
        <v>0.0409375</v>
      </c>
      <c r="Q11" s="29" t="s">
        <v>39</v>
      </c>
      <c r="R11" s="34">
        <f>P11/P11</f>
        <v>1</v>
      </c>
      <c r="S11" s="80" t="s">
        <v>140</v>
      </c>
    </row>
    <row r="12" spans="1:19" ht="43.5" customHeight="1">
      <c r="A12" s="30">
        <f>A11+1</f>
        <v>2</v>
      </c>
      <c r="B12" s="65" t="s">
        <v>126</v>
      </c>
      <c r="C12" s="72" t="s">
        <v>141</v>
      </c>
      <c r="D12" s="45">
        <v>2.3</v>
      </c>
      <c r="E12" s="32">
        <v>0.05902777777777778</v>
      </c>
      <c r="F12" s="32">
        <v>0.10340277777777777</v>
      </c>
      <c r="G12" s="33">
        <f t="shared" si="0"/>
        <v>0.04437499999999999</v>
      </c>
      <c r="H12" s="30">
        <v>0</v>
      </c>
      <c r="I12" s="29">
        <v>3</v>
      </c>
      <c r="J12" s="29">
        <v>3</v>
      </c>
      <c r="K12" s="29">
        <v>3</v>
      </c>
      <c r="L12" s="29">
        <v>4</v>
      </c>
      <c r="M12" s="30">
        <f t="shared" si="1"/>
        <v>13</v>
      </c>
      <c r="N12" s="33">
        <f t="shared" si="2"/>
        <v>0.004513888888888889</v>
      </c>
      <c r="O12" s="33">
        <v>0.0015046296296296294</v>
      </c>
      <c r="P12" s="75">
        <f t="shared" si="3"/>
        <v>0.04738425925925925</v>
      </c>
      <c r="Q12" s="29" t="s">
        <v>22</v>
      </c>
      <c r="R12" s="34">
        <f>P12/P11</f>
        <v>1.1574780887757985</v>
      </c>
      <c r="S12" s="80" t="s">
        <v>140</v>
      </c>
    </row>
    <row r="13" spans="1:19" ht="43.5" customHeight="1">
      <c r="A13" s="30">
        <v>3</v>
      </c>
      <c r="B13" s="43" t="s">
        <v>88</v>
      </c>
      <c r="C13" s="55" t="s">
        <v>106</v>
      </c>
      <c r="D13" s="45">
        <v>3</v>
      </c>
      <c r="E13" s="32">
        <v>0.059722222222222225</v>
      </c>
      <c r="F13" s="32">
        <v>0.11290509259259258</v>
      </c>
      <c r="G13" s="33">
        <f t="shared" si="0"/>
        <v>0.05318287037037036</v>
      </c>
      <c r="H13" s="30">
        <v>10</v>
      </c>
      <c r="I13" s="29">
        <v>0</v>
      </c>
      <c r="J13" s="29">
        <v>0</v>
      </c>
      <c r="K13" s="29">
        <v>1</v>
      </c>
      <c r="L13" s="29">
        <v>0</v>
      </c>
      <c r="M13" s="30">
        <f t="shared" si="1"/>
        <v>11</v>
      </c>
      <c r="N13" s="33">
        <f t="shared" si="2"/>
        <v>0.0038194444444444448</v>
      </c>
      <c r="O13" s="33">
        <v>0.0006944444444444445</v>
      </c>
      <c r="P13" s="75">
        <f t="shared" si="3"/>
        <v>0.05630787037037036</v>
      </c>
      <c r="Q13" s="29" t="s">
        <v>23</v>
      </c>
      <c r="R13" s="34">
        <f>P13/P11</f>
        <v>1.3754594288945432</v>
      </c>
      <c r="S13" s="80" t="s">
        <v>61</v>
      </c>
    </row>
    <row r="14" spans="1:19" ht="43.5" customHeight="1">
      <c r="A14" s="30">
        <f>A13+1</f>
        <v>4</v>
      </c>
      <c r="B14" s="43" t="s">
        <v>84</v>
      </c>
      <c r="C14" s="55" t="s">
        <v>102</v>
      </c>
      <c r="D14" s="45">
        <v>1.1</v>
      </c>
      <c r="E14" s="32">
        <v>0.0798611111111111</v>
      </c>
      <c r="F14" s="32">
        <v>0.13923611111111112</v>
      </c>
      <c r="G14" s="33">
        <f t="shared" si="0"/>
        <v>0.05937500000000001</v>
      </c>
      <c r="H14" s="30">
        <v>1</v>
      </c>
      <c r="I14" s="29">
        <v>3</v>
      </c>
      <c r="J14" s="29">
        <v>6</v>
      </c>
      <c r="K14" s="29">
        <v>0</v>
      </c>
      <c r="L14" s="29">
        <v>15</v>
      </c>
      <c r="M14" s="30">
        <f t="shared" si="1"/>
        <v>25</v>
      </c>
      <c r="N14" s="33">
        <f t="shared" si="2"/>
        <v>0.008680555555555556</v>
      </c>
      <c r="O14" s="33">
        <v>0.002314814814814815</v>
      </c>
      <c r="P14" s="75">
        <f t="shared" si="3"/>
        <v>0.06574074074074075</v>
      </c>
      <c r="Q14" s="29">
        <v>4</v>
      </c>
      <c r="R14" s="34">
        <f>P14/P11</f>
        <v>1.6058806898501556</v>
      </c>
      <c r="S14" s="80" t="s">
        <v>137</v>
      </c>
    </row>
    <row r="15" spans="1:19" ht="43.5" customHeight="1">
      <c r="A15" s="30">
        <v>5</v>
      </c>
      <c r="B15" s="43" t="s">
        <v>136</v>
      </c>
      <c r="C15" s="55" t="s">
        <v>117</v>
      </c>
      <c r="D15" s="45">
        <v>0</v>
      </c>
      <c r="E15" s="32">
        <v>0.06597222222222222</v>
      </c>
      <c r="F15" s="32">
        <v>0.11664351851851852</v>
      </c>
      <c r="G15" s="33">
        <f t="shared" si="0"/>
        <v>0.0506712962962963</v>
      </c>
      <c r="H15" s="30">
        <v>17</v>
      </c>
      <c r="I15" s="29">
        <v>21</v>
      </c>
      <c r="J15" s="29">
        <v>19</v>
      </c>
      <c r="K15" s="29">
        <v>1</v>
      </c>
      <c r="L15" s="29">
        <v>1</v>
      </c>
      <c r="M15" s="30">
        <f t="shared" si="1"/>
        <v>59</v>
      </c>
      <c r="N15" s="33">
        <f t="shared" si="2"/>
        <v>0.02048611111111111</v>
      </c>
      <c r="O15" s="33">
        <v>0</v>
      </c>
      <c r="P15" s="75">
        <f t="shared" si="3"/>
        <v>0.0711574074074074</v>
      </c>
      <c r="Q15" s="29">
        <v>5</v>
      </c>
      <c r="R15" s="34">
        <f>P15/P11</f>
        <v>1.738196211478654</v>
      </c>
      <c r="S15" s="80" t="s">
        <v>137</v>
      </c>
    </row>
    <row r="16" spans="1:19" ht="43.5" customHeight="1">
      <c r="A16" s="30">
        <v>6</v>
      </c>
      <c r="B16" s="65" t="s">
        <v>127</v>
      </c>
      <c r="C16" s="55" t="s">
        <v>103</v>
      </c>
      <c r="D16" s="45">
        <v>4</v>
      </c>
      <c r="E16" s="32">
        <v>0.052083333333333336</v>
      </c>
      <c r="F16" s="32">
        <v>0.10193287037037037</v>
      </c>
      <c r="G16" s="33">
        <f t="shared" si="0"/>
        <v>0.04984953703703703</v>
      </c>
      <c r="H16" s="30">
        <v>121</v>
      </c>
      <c r="I16" s="29">
        <v>3</v>
      </c>
      <c r="J16" s="29">
        <v>0</v>
      </c>
      <c r="K16" s="29">
        <v>0</v>
      </c>
      <c r="L16" s="29">
        <v>1</v>
      </c>
      <c r="M16" s="30">
        <f t="shared" si="1"/>
        <v>125</v>
      </c>
      <c r="N16" s="33">
        <f t="shared" si="2"/>
        <v>0.043402777777777776</v>
      </c>
      <c r="O16" s="33">
        <v>0</v>
      </c>
      <c r="P16" s="75">
        <f t="shared" si="3"/>
        <v>0.0932523148148148</v>
      </c>
      <c r="Q16" s="29">
        <v>6</v>
      </c>
      <c r="R16" s="34">
        <f>P16/P11</f>
        <v>2.27791914051456</v>
      </c>
      <c r="S16" s="80" t="s">
        <v>137</v>
      </c>
    </row>
    <row r="17" spans="1:19" ht="43.5" customHeight="1">
      <c r="A17" s="30">
        <f>A16+1</f>
        <v>7</v>
      </c>
      <c r="B17" s="65" t="s">
        <v>128</v>
      </c>
      <c r="C17" s="55" t="s">
        <v>118</v>
      </c>
      <c r="D17" s="45">
        <v>0.3</v>
      </c>
      <c r="E17" s="32">
        <v>0.09027777777777778</v>
      </c>
      <c r="F17" s="32">
        <v>0.14047453703703702</v>
      </c>
      <c r="G17" s="33">
        <f t="shared" si="0"/>
        <v>0.05019675925925925</v>
      </c>
      <c r="H17" s="30">
        <v>7</v>
      </c>
      <c r="I17" s="29">
        <v>120</v>
      </c>
      <c r="J17" s="29">
        <v>10</v>
      </c>
      <c r="K17" s="29">
        <v>0</v>
      </c>
      <c r="L17" s="29">
        <v>12</v>
      </c>
      <c r="M17" s="30">
        <f t="shared" si="1"/>
        <v>149</v>
      </c>
      <c r="N17" s="33">
        <f t="shared" si="2"/>
        <v>0.051736111111111115</v>
      </c>
      <c r="O17" s="33">
        <v>0.0026620370370370374</v>
      </c>
      <c r="P17" s="75">
        <f t="shared" si="3"/>
        <v>0.09927083333333332</v>
      </c>
      <c r="Q17" s="29">
        <v>7</v>
      </c>
      <c r="R17" s="34">
        <f>P17/P11</f>
        <v>2.4249363867684472</v>
      </c>
      <c r="S17" s="80" t="s">
        <v>137</v>
      </c>
    </row>
    <row r="18" spans="1:19" ht="43.5" customHeight="1">
      <c r="A18" s="30">
        <v>8</v>
      </c>
      <c r="B18" s="43" t="s">
        <v>85</v>
      </c>
      <c r="C18" s="55" t="s">
        <v>105</v>
      </c>
      <c r="D18" s="45">
        <v>1.3</v>
      </c>
      <c r="E18" s="32">
        <v>0.07291666666666667</v>
      </c>
      <c r="F18" s="32">
        <v>0.12612268518518518</v>
      </c>
      <c r="G18" s="33">
        <f t="shared" si="0"/>
        <v>0.053206018518518514</v>
      </c>
      <c r="H18" s="30">
        <v>3</v>
      </c>
      <c r="I18" s="29">
        <v>136</v>
      </c>
      <c r="J18" s="29">
        <v>3</v>
      </c>
      <c r="K18" s="29">
        <v>0</v>
      </c>
      <c r="L18" s="29">
        <v>6</v>
      </c>
      <c r="M18" s="30">
        <f t="shared" si="1"/>
        <v>148</v>
      </c>
      <c r="N18" s="33">
        <f t="shared" si="2"/>
        <v>0.051388888888888894</v>
      </c>
      <c r="O18" s="33">
        <v>0.0010416666666666667</v>
      </c>
      <c r="P18" s="33">
        <f t="shared" si="3"/>
        <v>0.10355324074074074</v>
      </c>
      <c r="Q18" s="29">
        <v>8</v>
      </c>
      <c r="R18" s="34">
        <f>P18/P11</f>
        <v>2.52954481198756</v>
      </c>
      <c r="S18" s="80" t="s">
        <v>137</v>
      </c>
    </row>
    <row r="19" spans="1:19" ht="48.75" customHeight="1">
      <c r="A19" s="30">
        <f>A18+1</f>
        <v>9</v>
      </c>
      <c r="B19" s="43" t="s">
        <v>86</v>
      </c>
      <c r="C19" s="72" t="s">
        <v>119</v>
      </c>
      <c r="D19" s="45">
        <v>0.6</v>
      </c>
      <c r="E19" s="32">
        <v>0.03819444444444444</v>
      </c>
      <c r="F19" s="32">
        <v>0.09726851851851852</v>
      </c>
      <c r="G19" s="33">
        <f t="shared" si="0"/>
        <v>0.05907407407407408</v>
      </c>
      <c r="H19" s="30">
        <v>3</v>
      </c>
      <c r="I19" s="29">
        <v>120</v>
      </c>
      <c r="J19" s="29">
        <v>8</v>
      </c>
      <c r="K19" s="29">
        <v>0</v>
      </c>
      <c r="L19" s="29">
        <v>1</v>
      </c>
      <c r="M19" s="30">
        <f t="shared" si="1"/>
        <v>132</v>
      </c>
      <c r="N19" s="33">
        <f t="shared" si="2"/>
        <v>0.04583333333333334</v>
      </c>
      <c r="O19" s="33">
        <v>0</v>
      </c>
      <c r="P19" s="33">
        <f t="shared" si="3"/>
        <v>0.10490740740740742</v>
      </c>
      <c r="Q19" s="29">
        <v>9</v>
      </c>
      <c r="R19" s="34">
        <f>P19/P11</f>
        <v>2.562623692394685</v>
      </c>
      <c r="S19" s="80" t="s">
        <v>137</v>
      </c>
    </row>
    <row r="20" spans="1:19" ht="43.5" customHeight="1">
      <c r="A20" s="30">
        <f>A19+1</f>
        <v>10</v>
      </c>
      <c r="B20" s="43" t="s">
        <v>87</v>
      </c>
      <c r="C20" s="55" t="s">
        <v>120</v>
      </c>
      <c r="D20" s="45">
        <v>0</v>
      </c>
      <c r="E20" s="32">
        <v>0.09166666666666667</v>
      </c>
      <c r="F20" s="32">
        <v>0.16143518518518518</v>
      </c>
      <c r="G20" s="33">
        <f t="shared" si="0"/>
        <v>0.06976851851851851</v>
      </c>
      <c r="H20" s="30">
        <v>131</v>
      </c>
      <c r="I20" s="29">
        <v>123</v>
      </c>
      <c r="J20" s="29">
        <v>15</v>
      </c>
      <c r="K20" s="29">
        <v>8</v>
      </c>
      <c r="L20" s="29">
        <v>6</v>
      </c>
      <c r="M20" s="30">
        <f t="shared" si="1"/>
        <v>283</v>
      </c>
      <c r="N20" s="33">
        <f t="shared" si="2"/>
        <v>0.09826388888888889</v>
      </c>
      <c r="O20" s="33">
        <v>0</v>
      </c>
      <c r="P20" s="33">
        <f t="shared" si="3"/>
        <v>0.16803240740740738</v>
      </c>
      <c r="Q20" s="29">
        <v>10</v>
      </c>
      <c r="R20" s="34">
        <f>P20/P11</f>
        <v>4.104608425219111</v>
      </c>
      <c r="S20" s="80" t="s">
        <v>137</v>
      </c>
    </row>
    <row r="21" spans="1:17" ht="17.25" customHeight="1">
      <c r="A21" s="46"/>
      <c r="B21" s="94" t="s">
        <v>76</v>
      </c>
      <c r="C21" s="94"/>
      <c r="D21" s="73">
        <f>SUM(D11:D16)</f>
        <v>13.4</v>
      </c>
      <c r="E21" s="50"/>
      <c r="F21" s="46"/>
      <c r="G21" s="51"/>
      <c r="H21" s="51"/>
      <c r="I21" s="94"/>
      <c r="J21" s="94"/>
      <c r="K21" s="94"/>
      <c r="L21" s="94"/>
      <c r="M21" s="52"/>
      <c r="N21" s="52"/>
      <c r="O21" s="47"/>
      <c r="P21" s="47"/>
      <c r="Q21" s="46"/>
    </row>
    <row r="22" spans="1:17" ht="15.75" customHeight="1">
      <c r="A22" s="38"/>
      <c r="B22" s="53"/>
      <c r="K22" s="53"/>
      <c r="L22" s="53"/>
      <c r="M22" s="38"/>
      <c r="N22" s="38"/>
      <c r="O22" s="38"/>
      <c r="P22" s="38"/>
      <c r="Q22" s="38"/>
    </row>
    <row r="23" spans="1:10" ht="15.75">
      <c r="A23" s="54" t="s">
        <v>40</v>
      </c>
      <c r="D23" s="91" t="s">
        <v>77</v>
      </c>
      <c r="E23" s="91"/>
      <c r="F23" s="91"/>
      <c r="G23" s="91"/>
      <c r="H23" s="91"/>
      <c r="I23" s="91"/>
      <c r="J23" s="91"/>
    </row>
    <row r="25" spans="7:8" ht="15">
      <c r="G25" s="48"/>
      <c r="H25" s="48"/>
    </row>
    <row r="33" ht="15" customHeight="1"/>
    <row r="40" ht="15">
      <c r="B40" s="62"/>
    </row>
    <row r="41" ht="15">
      <c r="B41" s="62"/>
    </row>
    <row r="42" ht="15">
      <c r="B42" s="62"/>
    </row>
    <row r="43" ht="15">
      <c r="B43" s="62"/>
    </row>
    <row r="44" ht="15">
      <c r="B44" s="62"/>
    </row>
    <row r="46" ht="15">
      <c r="B46" s="62"/>
    </row>
    <row r="47" ht="15">
      <c r="B47" s="62"/>
    </row>
    <row r="48" ht="15">
      <c r="B48" s="62"/>
    </row>
    <row r="49" ht="15">
      <c r="B49" s="62"/>
    </row>
    <row r="50" ht="15">
      <c r="B50" s="62"/>
    </row>
    <row r="51" ht="15" customHeight="1"/>
    <row r="52" ht="15">
      <c r="B52" s="64"/>
    </row>
    <row r="53" ht="15">
      <c r="B53" s="64"/>
    </row>
    <row r="54" ht="15">
      <c r="B54" s="64"/>
    </row>
    <row r="55" ht="15">
      <c r="B55" s="64"/>
    </row>
    <row r="56" ht="15">
      <c r="B56" s="64"/>
    </row>
    <row r="57" ht="15" customHeight="1"/>
    <row r="58" ht="15">
      <c r="B58" s="64"/>
    </row>
    <row r="59" ht="15">
      <c r="B59" s="64"/>
    </row>
    <row r="60" ht="15">
      <c r="B60" s="64"/>
    </row>
    <row r="61" ht="15">
      <c r="B61" s="64"/>
    </row>
    <row r="62" ht="15">
      <c r="B62" s="64"/>
    </row>
    <row r="64" ht="15">
      <c r="B64" s="62"/>
    </row>
    <row r="65" ht="15">
      <c r="B65" s="62"/>
    </row>
    <row r="66" ht="15">
      <c r="B66" s="62"/>
    </row>
    <row r="73" ht="15">
      <c r="B73" s="62"/>
    </row>
    <row r="74" ht="15">
      <c r="B74" s="62"/>
    </row>
    <row r="78" ht="15">
      <c r="B78" s="64"/>
    </row>
    <row r="79" ht="15">
      <c r="B79" s="64"/>
    </row>
    <row r="80" ht="15">
      <c r="B80" s="64"/>
    </row>
    <row r="83" ht="15">
      <c r="B83" s="64"/>
    </row>
    <row r="84" ht="15">
      <c r="B84" s="64"/>
    </row>
    <row r="85" ht="15">
      <c r="B85" s="64"/>
    </row>
    <row r="86" ht="15">
      <c r="B86" s="64"/>
    </row>
    <row r="88" ht="15">
      <c r="B88" s="64"/>
    </row>
    <row r="89" ht="15">
      <c r="B89" s="64"/>
    </row>
    <row r="90" ht="15">
      <c r="B90" s="64"/>
    </row>
    <row r="91" ht="15">
      <c r="B91" s="64"/>
    </row>
    <row r="92" ht="15">
      <c r="B92" s="64"/>
    </row>
    <row r="93" ht="15" customHeight="1"/>
    <row r="94" ht="15">
      <c r="B94" s="64"/>
    </row>
    <row r="95" ht="15">
      <c r="B95" s="64"/>
    </row>
    <row r="96" ht="15">
      <c r="B96" s="64"/>
    </row>
    <row r="97" ht="15">
      <c r="B97" s="64"/>
    </row>
    <row r="98" ht="15">
      <c r="B98" s="64"/>
    </row>
  </sheetData>
  <sheetProtection/>
  <mergeCells count="28">
    <mergeCell ref="O5:S5"/>
    <mergeCell ref="P6:S6"/>
    <mergeCell ref="A1:K1"/>
    <mergeCell ref="A2:K2"/>
    <mergeCell ref="A3:K3"/>
    <mergeCell ref="A5:K5"/>
    <mergeCell ref="S9:S10"/>
    <mergeCell ref="P8:S8"/>
    <mergeCell ref="R3:S3"/>
    <mergeCell ref="P4:S4"/>
    <mergeCell ref="D23:J23"/>
    <mergeCell ref="F9:F10"/>
    <mergeCell ref="G9:G10"/>
    <mergeCell ref="H9:L9"/>
    <mergeCell ref="A6:K6"/>
    <mergeCell ref="A9:A10"/>
    <mergeCell ref="D9:D10"/>
    <mergeCell ref="E9:E10"/>
    <mergeCell ref="P9:P10"/>
    <mergeCell ref="Q9:Q10"/>
    <mergeCell ref="R9:R10"/>
    <mergeCell ref="B21:C21"/>
    <mergeCell ref="I21:L21"/>
    <mergeCell ref="M9:M10"/>
    <mergeCell ref="N9:N10"/>
    <mergeCell ref="O9:O10"/>
    <mergeCell ref="B9:B10"/>
    <mergeCell ref="C9:C10"/>
  </mergeCells>
  <printOptions/>
  <pageMargins left="0.41" right="0.18" top="0.23" bottom="0.22" header="0.17" footer="0.24"/>
  <pageSetup fitToHeight="2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5"/>
  <sheetViews>
    <sheetView zoomScale="90" zoomScaleNormal="90" zoomScalePageLayoutView="0" workbookViewId="0" topLeftCell="A10">
      <selection activeCell="B14" sqref="B14"/>
    </sheetView>
  </sheetViews>
  <sheetFormatPr defaultColWidth="9.00390625" defaultRowHeight="12.75"/>
  <cols>
    <col min="1" max="1" width="4.125" style="31" customWidth="1"/>
    <col min="2" max="2" width="25.00390625" style="31" customWidth="1"/>
    <col min="3" max="3" width="33.00390625" style="31" customWidth="1"/>
    <col min="4" max="4" width="7.00390625" style="31" customWidth="1"/>
    <col min="5" max="5" width="10.125" style="31" customWidth="1"/>
    <col min="6" max="7" width="9.00390625" style="31" customWidth="1"/>
    <col min="8" max="13" width="7.75390625" style="31" customWidth="1"/>
    <col min="14" max="14" width="9.25390625" style="31" customWidth="1"/>
    <col min="15" max="15" width="9.75390625" style="31" customWidth="1"/>
    <col min="16" max="16" width="10.375" style="31" customWidth="1"/>
    <col min="17" max="17" width="9.875" style="31" customWidth="1"/>
    <col min="18" max="18" width="5.875" style="31" customWidth="1"/>
    <col min="19" max="19" width="7.25390625" style="31" customWidth="1"/>
    <col min="20" max="16384" width="9.125" style="31" customWidth="1"/>
  </cols>
  <sheetData>
    <row r="1" spans="1:19" s="38" customFormat="1" ht="15.7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37"/>
      <c r="M1" s="37"/>
      <c r="N1" s="37"/>
      <c r="O1" s="37"/>
      <c r="S1" s="35"/>
    </row>
    <row r="2" spans="1:29" s="38" customFormat="1" ht="15.75" customHeight="1">
      <c r="A2" s="85" t="s">
        <v>56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37"/>
      <c r="M2" s="37"/>
      <c r="N2" s="37"/>
      <c r="O2" s="37"/>
      <c r="T2" s="58"/>
      <c r="U2" s="58"/>
      <c r="V2" s="58"/>
      <c r="W2" s="58"/>
      <c r="X2" s="58"/>
      <c r="Y2" s="58"/>
      <c r="Z2" s="58"/>
      <c r="AA2" s="58"/>
      <c r="AB2" s="58"/>
      <c r="AC2" s="58"/>
    </row>
    <row r="3" spans="1:29" s="38" customFormat="1" ht="15.75" customHeight="1">
      <c r="A3" s="86" t="s">
        <v>129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39"/>
      <c r="M3" s="39"/>
      <c r="N3" s="39"/>
      <c r="S3" s="78" t="s">
        <v>2</v>
      </c>
      <c r="T3" s="59"/>
      <c r="U3" s="59"/>
      <c r="V3" s="59"/>
      <c r="W3" s="59"/>
      <c r="X3" s="59"/>
      <c r="Y3" s="59"/>
      <c r="Z3" s="59"/>
      <c r="AA3" s="59"/>
      <c r="AB3" s="59"/>
      <c r="AC3" s="59"/>
    </row>
    <row r="4" spans="1:29" s="38" customFormat="1" ht="15.7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39"/>
      <c r="M4" s="39"/>
      <c r="N4" s="39"/>
      <c r="O4" s="83" t="s">
        <v>3</v>
      </c>
      <c r="P4" s="83"/>
      <c r="Q4" s="83"/>
      <c r="R4" s="83"/>
      <c r="S4" s="83"/>
      <c r="T4" s="59"/>
      <c r="U4" s="59"/>
      <c r="V4" s="59"/>
      <c r="W4" s="59"/>
      <c r="X4" s="59"/>
      <c r="Y4" s="59"/>
      <c r="Z4" s="59"/>
      <c r="AA4" s="59"/>
      <c r="AB4" s="59"/>
      <c r="AC4" s="59"/>
    </row>
    <row r="5" spans="1:29" s="38" customFormat="1" ht="15.75" customHeight="1">
      <c r="A5" s="87" t="s">
        <v>67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27"/>
      <c r="M5" s="27"/>
      <c r="N5" s="27"/>
      <c r="O5" s="77"/>
      <c r="P5" s="77"/>
      <c r="Q5" s="77"/>
      <c r="R5" s="77"/>
      <c r="S5" s="76" t="s">
        <v>70</v>
      </c>
      <c r="T5" s="59"/>
      <c r="U5" s="59"/>
      <c r="V5" s="59"/>
      <c r="W5" s="59"/>
      <c r="X5" s="59"/>
      <c r="Y5" s="59"/>
      <c r="Z5" s="59"/>
      <c r="AA5" s="59"/>
      <c r="AB5" s="59"/>
      <c r="AC5" s="59"/>
    </row>
    <row r="6" spans="1:29" s="38" customFormat="1" ht="15.75" customHeight="1">
      <c r="A6" s="87" t="s">
        <v>66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27"/>
      <c r="M6" s="27"/>
      <c r="N6" s="27"/>
      <c r="O6" s="27"/>
      <c r="S6" s="76" t="s">
        <v>71</v>
      </c>
      <c r="T6" s="59"/>
      <c r="U6" s="59"/>
      <c r="V6" s="59"/>
      <c r="W6" s="59"/>
      <c r="X6" s="59"/>
      <c r="Y6" s="59"/>
      <c r="Z6" s="59"/>
      <c r="AA6" s="59"/>
      <c r="AB6" s="59"/>
      <c r="AC6" s="59"/>
    </row>
    <row r="7" spans="1:22" s="38" customFormat="1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S7" s="35"/>
      <c r="V7" s="35"/>
    </row>
    <row r="8" spans="1:22" s="38" customFormat="1" ht="15.75" customHeight="1">
      <c r="A8" s="40" t="s">
        <v>68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S8" s="41" t="s">
        <v>69</v>
      </c>
      <c r="V8" s="35"/>
    </row>
    <row r="9" spans="1:19" ht="15.75" customHeight="1">
      <c r="A9" s="89" t="s">
        <v>0</v>
      </c>
      <c r="B9" s="89" t="s">
        <v>1</v>
      </c>
      <c r="C9" s="89" t="s">
        <v>65</v>
      </c>
      <c r="D9" s="84" t="s">
        <v>5</v>
      </c>
      <c r="E9" s="84" t="s">
        <v>6</v>
      </c>
      <c r="F9" s="84" t="s">
        <v>7</v>
      </c>
      <c r="G9" s="92" t="s">
        <v>63</v>
      </c>
      <c r="H9" s="93" t="s">
        <v>9</v>
      </c>
      <c r="I9" s="93"/>
      <c r="J9" s="93"/>
      <c r="K9" s="93"/>
      <c r="L9" s="93"/>
      <c r="M9" s="93"/>
      <c r="N9" s="84" t="s">
        <v>10</v>
      </c>
      <c r="O9" s="84" t="s">
        <v>11</v>
      </c>
      <c r="P9" s="84" t="s">
        <v>62</v>
      </c>
      <c r="Q9" s="84" t="s">
        <v>12</v>
      </c>
      <c r="R9" s="84" t="s">
        <v>13</v>
      </c>
      <c r="S9" s="84" t="s">
        <v>14</v>
      </c>
    </row>
    <row r="10" spans="1:20" ht="120.75" customHeight="1">
      <c r="A10" s="89"/>
      <c r="B10" s="89"/>
      <c r="C10" s="89"/>
      <c r="D10" s="84"/>
      <c r="E10" s="84"/>
      <c r="F10" s="84"/>
      <c r="G10" s="92"/>
      <c r="H10" s="56" t="s">
        <v>64</v>
      </c>
      <c r="I10" s="57" t="s">
        <v>72</v>
      </c>
      <c r="J10" s="57" t="s">
        <v>73</v>
      </c>
      <c r="K10" s="57" t="s">
        <v>74</v>
      </c>
      <c r="L10" s="57" t="s">
        <v>75</v>
      </c>
      <c r="M10" s="57" t="s">
        <v>25</v>
      </c>
      <c r="N10" s="84"/>
      <c r="O10" s="84"/>
      <c r="P10" s="84"/>
      <c r="Q10" s="84"/>
      <c r="R10" s="84"/>
      <c r="S10" s="84"/>
      <c r="T10" s="42"/>
    </row>
    <row r="11" spans="1:19" ht="43.5" customHeight="1">
      <c r="A11" s="30">
        <v>1</v>
      </c>
      <c r="B11" s="79" t="s">
        <v>82</v>
      </c>
      <c r="C11" s="55" t="s">
        <v>100</v>
      </c>
      <c r="D11" s="45">
        <v>3</v>
      </c>
      <c r="E11" s="32">
        <v>0</v>
      </c>
      <c r="F11" s="32">
        <v>0.01940972222222222</v>
      </c>
      <c r="G11" s="33">
        <f aca="true" t="shared" si="0" ref="G11:G16">F11-E11</f>
        <v>0.01940972222222222</v>
      </c>
      <c r="H11" s="30">
        <v>0</v>
      </c>
      <c r="I11" s="29">
        <v>0</v>
      </c>
      <c r="J11" s="29">
        <v>0</v>
      </c>
      <c r="K11" s="29">
        <v>4</v>
      </c>
      <c r="L11" s="29">
        <v>0</v>
      </c>
      <c r="M11" s="29">
        <v>0</v>
      </c>
      <c r="N11" s="30">
        <f aca="true" t="shared" si="1" ref="N11:N16">SUM(H11:M11)</f>
        <v>4</v>
      </c>
      <c r="O11" s="33">
        <f aca="true" t="shared" si="2" ref="O11:O16">N11*TIMEVALUE("0:00:30")</f>
        <v>0.001388888888888889</v>
      </c>
      <c r="P11" s="33">
        <v>0</v>
      </c>
      <c r="Q11" s="33">
        <f aca="true" t="shared" si="3" ref="Q11:Q16">G11+O11-P11</f>
        <v>0.020798611111111108</v>
      </c>
      <c r="R11" s="29" t="s">
        <v>39</v>
      </c>
      <c r="S11" s="34"/>
    </row>
    <row r="12" spans="1:19" ht="43.5" customHeight="1">
      <c r="A12" s="30">
        <f>A11+1</f>
        <v>2</v>
      </c>
      <c r="B12" s="79" t="s">
        <v>130</v>
      </c>
      <c r="C12" s="55" t="s">
        <v>96</v>
      </c>
      <c r="D12" s="44">
        <v>2.6</v>
      </c>
      <c r="E12" s="32">
        <v>0.02152777777777778</v>
      </c>
      <c r="F12" s="32">
        <v>0.04221064814814815</v>
      </c>
      <c r="G12" s="33">
        <f t="shared" si="0"/>
        <v>0.02068287037037037</v>
      </c>
      <c r="H12" s="30">
        <v>0</v>
      </c>
      <c r="I12" s="29">
        <v>3</v>
      </c>
      <c r="J12" s="29">
        <v>0</v>
      </c>
      <c r="K12" s="29">
        <v>4</v>
      </c>
      <c r="L12" s="29">
        <v>1</v>
      </c>
      <c r="M12" s="29">
        <v>0</v>
      </c>
      <c r="N12" s="30">
        <f t="shared" si="1"/>
        <v>8</v>
      </c>
      <c r="O12" s="33">
        <f t="shared" si="2"/>
        <v>0.002777777777777778</v>
      </c>
      <c r="P12" s="33">
        <v>0</v>
      </c>
      <c r="Q12" s="33">
        <f t="shared" si="3"/>
        <v>0.023460648148148147</v>
      </c>
      <c r="R12" s="29" t="s">
        <v>22</v>
      </c>
      <c r="S12" s="34"/>
    </row>
    <row r="13" spans="1:19" ht="43.5" customHeight="1">
      <c r="A13" s="30">
        <f>A12+1</f>
        <v>3</v>
      </c>
      <c r="B13" s="79" t="s">
        <v>135</v>
      </c>
      <c r="C13" s="55" t="s">
        <v>99</v>
      </c>
      <c r="D13" s="45">
        <v>4</v>
      </c>
      <c r="E13" s="32">
        <v>0.011111111111111112</v>
      </c>
      <c r="F13" s="32">
        <v>0.03408564814814815</v>
      </c>
      <c r="G13" s="33">
        <f t="shared" si="0"/>
        <v>0.022974537037037036</v>
      </c>
      <c r="H13" s="30">
        <v>0</v>
      </c>
      <c r="I13" s="29">
        <v>9</v>
      </c>
      <c r="J13" s="29">
        <v>0</v>
      </c>
      <c r="K13" s="29">
        <v>5</v>
      </c>
      <c r="L13" s="29">
        <v>0</v>
      </c>
      <c r="M13" s="29">
        <v>0</v>
      </c>
      <c r="N13" s="30">
        <f t="shared" si="1"/>
        <v>14</v>
      </c>
      <c r="O13" s="33">
        <f t="shared" si="2"/>
        <v>0.004861111111111111</v>
      </c>
      <c r="P13" s="33">
        <v>0.0009259259259259259</v>
      </c>
      <c r="Q13" s="33">
        <f t="shared" si="3"/>
        <v>0.02690972222222222</v>
      </c>
      <c r="R13" s="29" t="s">
        <v>23</v>
      </c>
      <c r="S13" s="34"/>
    </row>
    <row r="14" spans="1:19" ht="43.5" customHeight="1">
      <c r="A14" s="30">
        <f>A13+1</f>
        <v>4</v>
      </c>
      <c r="B14" s="79" t="s">
        <v>80</v>
      </c>
      <c r="C14" s="55" t="s">
        <v>97</v>
      </c>
      <c r="D14" s="45">
        <v>0</v>
      </c>
      <c r="E14" s="32">
        <v>0.03194444444444445</v>
      </c>
      <c r="F14" s="32">
        <v>0.05959490740740741</v>
      </c>
      <c r="G14" s="33">
        <f t="shared" si="0"/>
        <v>0.02765046296296296</v>
      </c>
      <c r="H14" s="30">
        <v>0</v>
      </c>
      <c r="I14" s="29">
        <v>10</v>
      </c>
      <c r="J14" s="29">
        <v>0</v>
      </c>
      <c r="K14" s="29">
        <v>1</v>
      </c>
      <c r="L14" s="29">
        <v>0</v>
      </c>
      <c r="M14" s="29">
        <v>0</v>
      </c>
      <c r="N14" s="30">
        <f t="shared" si="1"/>
        <v>11</v>
      </c>
      <c r="O14" s="33">
        <f t="shared" si="2"/>
        <v>0.0038194444444444448</v>
      </c>
      <c r="P14" s="33">
        <v>0</v>
      </c>
      <c r="Q14" s="33">
        <f t="shared" si="3"/>
        <v>0.031469907407407405</v>
      </c>
      <c r="R14" s="29">
        <v>4</v>
      </c>
      <c r="S14" s="34"/>
    </row>
    <row r="15" spans="1:19" ht="43.5" customHeight="1">
      <c r="A15" s="30">
        <f>A14+1</f>
        <v>5</v>
      </c>
      <c r="B15" s="79" t="s">
        <v>81</v>
      </c>
      <c r="C15" s="55" t="s">
        <v>98</v>
      </c>
      <c r="D15" s="45">
        <v>0</v>
      </c>
      <c r="E15" s="32">
        <v>0.03888888888888889</v>
      </c>
      <c r="F15" s="32">
        <v>0.06969907407407407</v>
      </c>
      <c r="G15" s="33">
        <f t="shared" si="0"/>
        <v>0.030810185185185177</v>
      </c>
      <c r="H15" s="30">
        <v>0</v>
      </c>
      <c r="I15" s="29">
        <v>13</v>
      </c>
      <c r="J15" s="29">
        <v>0</v>
      </c>
      <c r="K15" s="29">
        <v>2</v>
      </c>
      <c r="L15" s="29">
        <v>1</v>
      </c>
      <c r="M15" s="29">
        <v>0</v>
      </c>
      <c r="N15" s="30">
        <f t="shared" si="1"/>
        <v>16</v>
      </c>
      <c r="O15" s="33">
        <f t="shared" si="2"/>
        <v>0.005555555555555556</v>
      </c>
      <c r="P15" s="33">
        <v>0.003125</v>
      </c>
      <c r="Q15" s="33">
        <f t="shared" si="3"/>
        <v>0.03324074074074073</v>
      </c>
      <c r="R15" s="29">
        <v>5</v>
      </c>
      <c r="S15" s="34"/>
    </row>
    <row r="16" spans="1:19" ht="43.5" customHeight="1">
      <c r="A16" s="30">
        <f>A15+1</f>
        <v>6</v>
      </c>
      <c r="B16" s="79" t="s">
        <v>83</v>
      </c>
      <c r="C16" s="55" t="s">
        <v>101</v>
      </c>
      <c r="D16" s="45">
        <v>0</v>
      </c>
      <c r="E16" s="32">
        <v>0.04583333333333334</v>
      </c>
      <c r="F16" s="32">
        <v>0.07621527777777777</v>
      </c>
      <c r="G16" s="33">
        <f t="shared" si="0"/>
        <v>0.030381944444444434</v>
      </c>
      <c r="H16" s="30">
        <v>0</v>
      </c>
      <c r="I16" s="29">
        <v>3</v>
      </c>
      <c r="J16" s="29">
        <v>0</v>
      </c>
      <c r="K16" s="29">
        <v>12</v>
      </c>
      <c r="L16" s="29">
        <v>0</v>
      </c>
      <c r="M16" s="29">
        <v>6</v>
      </c>
      <c r="N16" s="30">
        <f t="shared" si="1"/>
        <v>21</v>
      </c>
      <c r="O16" s="33">
        <f t="shared" si="2"/>
        <v>0.007291666666666667</v>
      </c>
      <c r="P16" s="33">
        <v>0</v>
      </c>
      <c r="Q16" s="33">
        <f t="shared" si="3"/>
        <v>0.0376736111111111</v>
      </c>
      <c r="R16" s="29">
        <v>6</v>
      </c>
      <c r="S16" s="34"/>
    </row>
    <row r="17" spans="1:18" ht="17.25" customHeight="1">
      <c r="A17" s="46"/>
      <c r="B17" s="94" t="s">
        <v>116</v>
      </c>
      <c r="C17" s="94"/>
      <c r="D17" s="49">
        <f>SUM(D11:D16)</f>
        <v>9.6</v>
      </c>
      <c r="E17" s="50"/>
      <c r="F17" s="46"/>
      <c r="G17" s="51"/>
      <c r="H17" s="51"/>
      <c r="I17" s="52"/>
      <c r="J17" s="52"/>
      <c r="K17" s="52"/>
      <c r="L17" s="52"/>
      <c r="M17" s="52"/>
      <c r="N17" s="52"/>
      <c r="O17" s="52"/>
      <c r="P17" s="47"/>
      <c r="Q17" s="47"/>
      <c r="R17" s="46"/>
    </row>
    <row r="18" spans="1:18" ht="15.75" customHeight="1">
      <c r="A18" s="38"/>
      <c r="B18" s="53"/>
      <c r="K18" s="53"/>
      <c r="L18" s="53"/>
      <c r="M18" s="53"/>
      <c r="N18" s="38"/>
      <c r="O18" s="38"/>
      <c r="P18" s="38"/>
      <c r="Q18" s="38"/>
      <c r="R18" s="38"/>
    </row>
    <row r="19" spans="1:10" ht="15.75">
      <c r="A19" s="95" t="s">
        <v>40</v>
      </c>
      <c r="B19" s="95"/>
      <c r="D19" s="91" t="s">
        <v>77</v>
      </c>
      <c r="E19" s="91"/>
      <c r="F19" s="91"/>
      <c r="G19" s="91"/>
      <c r="H19" s="91"/>
      <c r="I19" s="91"/>
      <c r="J19" s="91"/>
    </row>
    <row r="21" spans="7:8" ht="15">
      <c r="G21" s="48"/>
      <c r="H21" s="48"/>
    </row>
    <row r="22" ht="15" customHeight="1"/>
    <row r="28" ht="15">
      <c r="B28" s="63"/>
    </row>
    <row r="29" ht="15">
      <c r="B29" s="61"/>
    </row>
    <row r="30" ht="15">
      <c r="B30" s="61"/>
    </row>
    <row r="31" ht="15">
      <c r="B31" s="61"/>
    </row>
    <row r="32" ht="15">
      <c r="B32" s="61"/>
    </row>
    <row r="33" ht="15">
      <c r="B33" s="61"/>
    </row>
    <row r="34" ht="15">
      <c r="B34" s="63"/>
    </row>
    <row r="35" ht="15">
      <c r="B35" s="63"/>
    </row>
  </sheetData>
  <sheetProtection/>
  <mergeCells count="23">
    <mergeCell ref="E9:E10"/>
    <mergeCell ref="F9:F10"/>
    <mergeCell ref="H9:M9"/>
    <mergeCell ref="D9:D10"/>
    <mergeCell ref="S9:S10"/>
    <mergeCell ref="A9:A10"/>
    <mergeCell ref="B9:B10"/>
    <mergeCell ref="C9:C10"/>
    <mergeCell ref="Q9:Q10"/>
    <mergeCell ref="G9:G10"/>
    <mergeCell ref="N9:N10"/>
    <mergeCell ref="R9:R10"/>
    <mergeCell ref="P9:P10"/>
    <mergeCell ref="O4:S4"/>
    <mergeCell ref="A1:K1"/>
    <mergeCell ref="A5:K5"/>
    <mergeCell ref="A3:K3"/>
    <mergeCell ref="A2:K2"/>
    <mergeCell ref="A19:B19"/>
    <mergeCell ref="D19:J19"/>
    <mergeCell ref="O9:O10"/>
    <mergeCell ref="A6:K6"/>
    <mergeCell ref="B17:C17"/>
  </mergeCells>
  <printOptions/>
  <pageMargins left="0.5905511811023623" right="0.3937007874015748" top="0.9" bottom="0.3" header="0.2755905511811024" footer="0.35433070866141736"/>
  <pageSetup fitToHeight="2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0"/>
  <sheetViews>
    <sheetView zoomScale="75" zoomScaleNormal="75" zoomScalePageLayoutView="0" workbookViewId="0" topLeftCell="A1">
      <selection activeCell="W16" sqref="W16"/>
    </sheetView>
  </sheetViews>
  <sheetFormatPr defaultColWidth="9.00390625" defaultRowHeight="12.75"/>
  <cols>
    <col min="1" max="1" width="3.375" style="0" customWidth="1"/>
    <col min="2" max="2" width="3.625" style="0" hidden="1" customWidth="1"/>
    <col min="3" max="3" width="23.75390625" style="0" customWidth="1"/>
    <col min="4" max="4" width="10.375" style="0" customWidth="1"/>
    <col min="5" max="5" width="37.625" style="0" customWidth="1"/>
    <col min="6" max="6" width="6.125" style="0" customWidth="1"/>
    <col min="7" max="7" width="7.25390625" style="0" customWidth="1"/>
    <col min="8" max="8" width="8.625" style="0" customWidth="1"/>
    <col min="9" max="9" width="8.25390625" style="0" customWidth="1"/>
    <col min="10" max="10" width="7.375" style="0" customWidth="1"/>
    <col min="11" max="11" width="4.75390625" style="0" customWidth="1"/>
    <col min="12" max="12" width="4.125" style="0" customWidth="1"/>
    <col min="13" max="13" width="4.00390625" style="0" customWidth="1"/>
    <col min="14" max="14" width="5.00390625" style="0" customWidth="1"/>
    <col min="15" max="15" width="4.375" style="0" customWidth="1"/>
    <col min="16" max="16" width="4.875" style="0" customWidth="1"/>
    <col min="17" max="17" width="5.875" style="0" customWidth="1"/>
    <col min="18" max="18" width="8.25390625" style="0" customWidth="1"/>
    <col min="19" max="19" width="7.875" style="0" hidden="1" customWidth="1"/>
    <col min="20" max="20" width="9.875" style="0" customWidth="1"/>
    <col min="21" max="21" width="5.25390625" style="0" customWidth="1"/>
    <col min="22" max="23" width="5.625" style="0" customWidth="1"/>
  </cols>
  <sheetData>
    <row r="1" spans="3:22" ht="15">
      <c r="C1" s="97" t="s">
        <v>55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</row>
    <row r="2" spans="3:22" ht="15">
      <c r="C2" s="97" t="s">
        <v>56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3:22" ht="15">
      <c r="C3" s="97" t="s">
        <v>57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3:22" ht="12.75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3" ht="15.75">
      <c r="A5" s="87" t="s">
        <v>52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U5" s="17"/>
      <c r="V5" s="17"/>
      <c r="W5" s="17"/>
    </row>
    <row r="6" spans="4:23" ht="15.75">
      <c r="D6" s="17"/>
      <c r="E6" s="27" t="s">
        <v>21</v>
      </c>
      <c r="F6" s="27"/>
      <c r="G6" s="27"/>
      <c r="H6" s="27"/>
      <c r="I6" s="27"/>
      <c r="J6" s="17"/>
      <c r="K6" s="17"/>
      <c r="L6" s="17"/>
      <c r="M6" s="17"/>
      <c r="N6" s="17"/>
      <c r="O6" s="17"/>
      <c r="P6" s="17"/>
      <c r="Q6" s="96" t="s">
        <v>2</v>
      </c>
      <c r="R6" s="96"/>
      <c r="S6" s="96"/>
      <c r="T6" s="96"/>
      <c r="U6" s="96"/>
      <c r="V6" s="96"/>
      <c r="W6" s="96"/>
    </row>
    <row r="7" spans="1:23" ht="15.75">
      <c r="A7" s="17"/>
      <c r="B7" s="17"/>
      <c r="C7" s="17"/>
      <c r="D7" s="17"/>
      <c r="E7" s="87" t="s">
        <v>53</v>
      </c>
      <c r="F7" s="87"/>
      <c r="G7" s="87"/>
      <c r="H7" s="87"/>
      <c r="I7" s="87"/>
      <c r="J7" s="87"/>
      <c r="K7" s="87"/>
      <c r="L7" s="87"/>
      <c r="M7" s="87"/>
      <c r="N7" s="87"/>
      <c r="O7" s="17"/>
      <c r="P7" s="17"/>
      <c r="Q7" s="100" t="s">
        <v>3</v>
      </c>
      <c r="R7" s="100"/>
      <c r="S7" s="100"/>
      <c r="T7" s="100"/>
      <c r="U7" s="100"/>
      <c r="V7" s="100"/>
      <c r="W7" s="100"/>
    </row>
    <row r="8" spans="1:23" ht="15.75">
      <c r="A8" s="104" t="s">
        <v>17</v>
      </c>
      <c r="B8" s="104"/>
      <c r="C8" s="104"/>
      <c r="D8" s="104"/>
      <c r="E8" s="17"/>
      <c r="F8" s="17"/>
      <c r="G8" s="17"/>
      <c r="H8" s="17"/>
      <c r="I8" s="17"/>
      <c r="J8" s="17"/>
      <c r="K8" s="17"/>
      <c r="L8" s="17"/>
      <c r="M8" s="17"/>
      <c r="N8" s="96" t="s">
        <v>54</v>
      </c>
      <c r="O8" s="96"/>
      <c r="P8" s="96"/>
      <c r="Q8" s="96"/>
      <c r="R8" s="96"/>
      <c r="S8" s="96"/>
      <c r="T8" s="96"/>
      <c r="U8" s="96"/>
      <c r="V8" s="96"/>
      <c r="W8" s="96"/>
    </row>
    <row r="9" spans="5:23" ht="12.75">
      <c r="E9" s="1" t="s">
        <v>24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7"/>
      <c r="R9" s="17"/>
      <c r="S9" s="17"/>
      <c r="T9" s="2"/>
      <c r="U9" s="2"/>
      <c r="V9" s="2"/>
      <c r="W9" s="2"/>
    </row>
    <row r="10" spans="1:23" ht="12.75">
      <c r="A10" s="103" t="s">
        <v>31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</row>
    <row r="11" spans="1:23" ht="12.75">
      <c r="A11" s="98" t="s">
        <v>0</v>
      </c>
      <c r="B11" s="14"/>
      <c r="C11" s="98" t="s">
        <v>1</v>
      </c>
      <c r="D11" s="98" t="s">
        <v>18</v>
      </c>
      <c r="E11" s="98" t="s">
        <v>4</v>
      </c>
      <c r="F11" s="101" t="s">
        <v>49</v>
      </c>
      <c r="G11" s="101" t="s">
        <v>5</v>
      </c>
      <c r="H11" s="101" t="s">
        <v>6</v>
      </c>
      <c r="I11" s="101" t="s">
        <v>7</v>
      </c>
      <c r="J11" s="107" t="s">
        <v>8</v>
      </c>
      <c r="K11" s="109" t="s">
        <v>9</v>
      </c>
      <c r="L11" s="110"/>
      <c r="M11" s="110"/>
      <c r="N11" s="110"/>
      <c r="O11" s="110"/>
      <c r="P11" s="110"/>
      <c r="Q11" s="101" t="s">
        <v>10</v>
      </c>
      <c r="R11" s="101" t="s">
        <v>11</v>
      </c>
      <c r="S11" s="101" t="s">
        <v>20</v>
      </c>
      <c r="T11" s="105" t="s">
        <v>12</v>
      </c>
      <c r="U11" s="105" t="s">
        <v>13</v>
      </c>
      <c r="V11" s="101" t="s">
        <v>14</v>
      </c>
      <c r="W11" s="105" t="s">
        <v>15</v>
      </c>
    </row>
    <row r="12" spans="1:23" ht="154.5" customHeight="1">
      <c r="A12" s="99"/>
      <c r="B12" s="15" t="s">
        <v>19</v>
      </c>
      <c r="C12" s="99"/>
      <c r="D12" s="99"/>
      <c r="E12" s="99"/>
      <c r="F12" s="102"/>
      <c r="G12" s="102"/>
      <c r="H12" s="102"/>
      <c r="I12" s="102"/>
      <c r="J12" s="108"/>
      <c r="K12" s="3" t="s">
        <v>27</v>
      </c>
      <c r="L12" s="3" t="s">
        <v>28</v>
      </c>
      <c r="M12" s="3" t="s">
        <v>29</v>
      </c>
      <c r="N12" s="3" t="s">
        <v>30</v>
      </c>
      <c r="O12" s="3" t="s">
        <v>25</v>
      </c>
      <c r="P12" s="3" t="s">
        <v>26</v>
      </c>
      <c r="Q12" s="102"/>
      <c r="R12" s="102"/>
      <c r="S12" s="102"/>
      <c r="T12" s="105"/>
      <c r="U12" s="105"/>
      <c r="V12" s="102"/>
      <c r="W12" s="105"/>
    </row>
    <row r="13" spans="1:23" ht="38.25" customHeight="1">
      <c r="A13" s="4">
        <v>1</v>
      </c>
      <c r="B13" s="4">
        <v>31</v>
      </c>
      <c r="C13" s="18" t="s">
        <v>34</v>
      </c>
      <c r="D13" s="4" t="s">
        <v>37</v>
      </c>
      <c r="E13" s="5" t="s">
        <v>42</v>
      </c>
      <c r="F13" s="5">
        <v>2.3</v>
      </c>
      <c r="G13" s="24">
        <f>F13/6</f>
        <v>0.3833333333333333</v>
      </c>
      <c r="H13" s="6">
        <v>0.05902777777777778</v>
      </c>
      <c r="I13" s="6">
        <v>0.1074074074074074</v>
      </c>
      <c r="J13" s="22">
        <f aca="true" t="shared" si="0" ref="J13:J20">I13-H13</f>
        <v>0.04837962962962961</v>
      </c>
      <c r="K13" s="4">
        <v>4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f aca="true" t="shared" si="1" ref="Q13:Q20">SUM(K13:P13)</f>
        <v>4</v>
      </c>
      <c r="R13" s="22">
        <f aca="true" t="shared" si="2" ref="R13:R20">Q13*TIMEVALUE("0:00:60")</f>
        <v>0.002777777777777778</v>
      </c>
      <c r="S13" s="22"/>
      <c r="T13" s="22">
        <f aca="true" t="shared" si="3" ref="T13:T20">J13+R13-S13</f>
        <v>0.05115740740740739</v>
      </c>
      <c r="U13" s="4" t="s">
        <v>39</v>
      </c>
      <c r="V13" s="16">
        <f aca="true" t="shared" si="4" ref="V13:V20">T13/$T$13</f>
        <v>1</v>
      </c>
      <c r="W13" s="4" t="s">
        <v>22</v>
      </c>
    </row>
    <row r="14" spans="1:23" ht="42" customHeight="1">
      <c r="A14" s="4">
        <v>2</v>
      </c>
      <c r="B14" s="4">
        <v>42</v>
      </c>
      <c r="C14" s="21" t="s">
        <v>41</v>
      </c>
      <c r="D14" s="4" t="s">
        <v>37</v>
      </c>
      <c r="E14" s="5" t="s">
        <v>43</v>
      </c>
      <c r="F14" s="5">
        <v>7.1</v>
      </c>
      <c r="G14" s="24">
        <f aca="true" t="shared" si="5" ref="G14:G20">F14/6</f>
        <v>1.1833333333333333</v>
      </c>
      <c r="H14" s="6">
        <v>0.010416666666666666</v>
      </c>
      <c r="I14" s="6">
        <v>0.06754629629629628</v>
      </c>
      <c r="J14" s="22">
        <f t="shared" si="0"/>
        <v>0.05712962962962962</v>
      </c>
      <c r="K14" s="4">
        <v>9</v>
      </c>
      <c r="L14" s="4">
        <v>3</v>
      </c>
      <c r="M14" s="4">
        <v>0</v>
      </c>
      <c r="N14" s="4">
        <v>0</v>
      </c>
      <c r="O14" s="4">
        <v>0</v>
      </c>
      <c r="P14" s="4">
        <v>0</v>
      </c>
      <c r="Q14" s="4">
        <f t="shared" si="1"/>
        <v>12</v>
      </c>
      <c r="R14" s="22">
        <f t="shared" si="2"/>
        <v>0.008333333333333333</v>
      </c>
      <c r="S14" s="22"/>
      <c r="T14" s="22">
        <f t="shared" si="3"/>
        <v>0.06546296296296296</v>
      </c>
      <c r="U14" s="4" t="s">
        <v>22</v>
      </c>
      <c r="V14" s="16">
        <f t="shared" si="4"/>
        <v>1.279638009049774</v>
      </c>
      <c r="W14" s="4" t="s">
        <v>23</v>
      </c>
    </row>
    <row r="15" spans="1:23" ht="39" customHeight="1">
      <c r="A15" s="4">
        <v>3</v>
      </c>
      <c r="B15" s="4">
        <v>30</v>
      </c>
      <c r="C15" s="18" t="s">
        <v>32</v>
      </c>
      <c r="D15" s="4" t="s">
        <v>37</v>
      </c>
      <c r="E15" s="5" t="s">
        <v>44</v>
      </c>
      <c r="F15" s="5">
        <v>5.9</v>
      </c>
      <c r="G15" s="24">
        <f t="shared" si="5"/>
        <v>0.9833333333333334</v>
      </c>
      <c r="H15" s="6">
        <v>0.024305555555555556</v>
      </c>
      <c r="I15" s="6">
        <v>0.08872685185185185</v>
      </c>
      <c r="J15" s="22">
        <f t="shared" si="0"/>
        <v>0.0644212962962963</v>
      </c>
      <c r="K15" s="4">
        <v>8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f t="shared" si="1"/>
        <v>8</v>
      </c>
      <c r="R15" s="22">
        <f t="shared" si="2"/>
        <v>0.005555555555555556</v>
      </c>
      <c r="S15" s="22"/>
      <c r="T15" s="22">
        <f t="shared" si="3"/>
        <v>0.06997685185185185</v>
      </c>
      <c r="U15" s="4" t="s">
        <v>23</v>
      </c>
      <c r="V15" s="16">
        <f t="shared" si="4"/>
        <v>1.3678733031674213</v>
      </c>
      <c r="W15" s="4" t="s">
        <v>61</v>
      </c>
    </row>
    <row r="16" spans="1:23" ht="46.5" customHeight="1">
      <c r="A16" s="4">
        <v>4</v>
      </c>
      <c r="B16" s="4">
        <v>36</v>
      </c>
      <c r="C16" s="18" t="s">
        <v>50</v>
      </c>
      <c r="D16" s="4" t="s">
        <v>38</v>
      </c>
      <c r="E16" s="5" t="s">
        <v>45</v>
      </c>
      <c r="F16" s="5">
        <v>7.3</v>
      </c>
      <c r="G16" s="24">
        <f t="shared" si="5"/>
        <v>1.2166666666666666</v>
      </c>
      <c r="H16" s="6">
        <v>0.003472222222222222</v>
      </c>
      <c r="I16" s="6">
        <v>0.06819444444444445</v>
      </c>
      <c r="J16" s="22">
        <f t="shared" si="0"/>
        <v>0.06472222222222222</v>
      </c>
      <c r="K16" s="4">
        <v>6</v>
      </c>
      <c r="L16" s="4">
        <v>7</v>
      </c>
      <c r="M16" s="4">
        <v>1</v>
      </c>
      <c r="N16" s="4">
        <v>3</v>
      </c>
      <c r="O16" s="4">
        <v>3</v>
      </c>
      <c r="P16" s="4">
        <v>0</v>
      </c>
      <c r="Q16" s="4">
        <f t="shared" si="1"/>
        <v>20</v>
      </c>
      <c r="R16" s="22">
        <f t="shared" si="2"/>
        <v>0.01388888888888889</v>
      </c>
      <c r="S16" s="22"/>
      <c r="T16" s="22">
        <f t="shared" si="3"/>
        <v>0.07861111111111112</v>
      </c>
      <c r="U16" s="4">
        <v>4</v>
      </c>
      <c r="V16" s="16">
        <f t="shared" si="4"/>
        <v>1.536651583710408</v>
      </c>
      <c r="W16" s="4" t="s">
        <v>61</v>
      </c>
    </row>
    <row r="17" spans="1:23" ht="39.75" customHeight="1">
      <c r="A17" s="4">
        <v>5</v>
      </c>
      <c r="B17" s="4">
        <v>38</v>
      </c>
      <c r="C17" s="18" t="s">
        <v>33</v>
      </c>
      <c r="D17" s="4" t="s">
        <v>37</v>
      </c>
      <c r="E17" s="5" t="s">
        <v>60</v>
      </c>
      <c r="F17" s="28">
        <v>33.7</v>
      </c>
      <c r="G17" s="24">
        <f t="shared" si="5"/>
        <v>5.616666666666667</v>
      </c>
      <c r="H17" s="6">
        <v>0.03125</v>
      </c>
      <c r="I17" s="6">
        <v>0.10640046296296296</v>
      </c>
      <c r="J17" s="22">
        <f t="shared" si="0"/>
        <v>0.07515046296296296</v>
      </c>
      <c r="K17" s="4">
        <v>1</v>
      </c>
      <c r="L17" s="4">
        <v>3</v>
      </c>
      <c r="M17" s="4">
        <v>3</v>
      </c>
      <c r="N17" s="4">
        <v>9</v>
      </c>
      <c r="O17" s="4">
        <v>3</v>
      </c>
      <c r="P17" s="4">
        <v>0</v>
      </c>
      <c r="Q17" s="4">
        <f t="shared" si="1"/>
        <v>19</v>
      </c>
      <c r="R17" s="22">
        <f t="shared" si="2"/>
        <v>0.013194444444444444</v>
      </c>
      <c r="S17" s="22"/>
      <c r="T17" s="22">
        <f t="shared" si="3"/>
        <v>0.0883449074074074</v>
      </c>
      <c r="U17" s="4">
        <v>5</v>
      </c>
      <c r="V17" s="16">
        <f t="shared" si="4"/>
        <v>1.7269230769230774</v>
      </c>
      <c r="W17" s="4"/>
    </row>
    <row r="18" spans="1:23" ht="40.5" customHeight="1">
      <c r="A18" s="4">
        <v>6</v>
      </c>
      <c r="B18" s="4">
        <v>41</v>
      </c>
      <c r="C18" s="18" t="s">
        <v>51</v>
      </c>
      <c r="D18" s="4" t="s">
        <v>38</v>
      </c>
      <c r="E18" s="5" t="s">
        <v>46</v>
      </c>
      <c r="F18" s="5">
        <v>4.1</v>
      </c>
      <c r="G18" s="24">
        <f t="shared" si="5"/>
        <v>0.6833333333333332</v>
      </c>
      <c r="H18" s="6">
        <v>0.04513888888888889</v>
      </c>
      <c r="I18" s="6">
        <v>0.1295949074074074</v>
      </c>
      <c r="J18" s="22">
        <f t="shared" si="0"/>
        <v>0.0844560185185185</v>
      </c>
      <c r="K18" s="4">
        <v>1</v>
      </c>
      <c r="L18" s="4">
        <v>0</v>
      </c>
      <c r="M18" s="4">
        <v>0</v>
      </c>
      <c r="N18" s="4">
        <v>6</v>
      </c>
      <c r="O18" s="4">
        <v>0</v>
      </c>
      <c r="P18" s="4">
        <v>0</v>
      </c>
      <c r="Q18" s="4">
        <f t="shared" si="1"/>
        <v>7</v>
      </c>
      <c r="R18" s="22">
        <f t="shared" si="2"/>
        <v>0.004861111111111111</v>
      </c>
      <c r="S18" s="22"/>
      <c r="T18" s="22">
        <f t="shared" si="3"/>
        <v>0.08931712962962961</v>
      </c>
      <c r="U18" s="4">
        <v>6</v>
      </c>
      <c r="V18" s="16">
        <f t="shared" si="4"/>
        <v>1.745927601809955</v>
      </c>
      <c r="W18" s="4"/>
    </row>
    <row r="19" spans="1:23" ht="38.25" customHeight="1">
      <c r="A19" s="4">
        <v>7</v>
      </c>
      <c r="B19" s="4">
        <v>39</v>
      </c>
      <c r="C19" s="18" t="s">
        <v>35</v>
      </c>
      <c r="D19" s="4" t="s">
        <v>37</v>
      </c>
      <c r="E19" s="5" t="s">
        <v>47</v>
      </c>
      <c r="F19" s="5">
        <v>0</v>
      </c>
      <c r="G19" s="24">
        <f t="shared" si="5"/>
        <v>0</v>
      </c>
      <c r="H19" s="6">
        <v>0.06597222222222222</v>
      </c>
      <c r="I19" s="6">
        <v>0.16079861111111113</v>
      </c>
      <c r="J19" s="22">
        <f t="shared" si="0"/>
        <v>0.0948263888888889</v>
      </c>
      <c r="K19" s="4">
        <v>7</v>
      </c>
      <c r="L19" s="4">
        <v>3</v>
      </c>
      <c r="M19" s="4">
        <v>0</v>
      </c>
      <c r="N19" s="4">
        <v>12</v>
      </c>
      <c r="O19" s="4">
        <v>5</v>
      </c>
      <c r="P19" s="4">
        <v>1</v>
      </c>
      <c r="Q19" s="4">
        <f t="shared" si="1"/>
        <v>28</v>
      </c>
      <c r="R19" s="22">
        <f t="shared" si="2"/>
        <v>0.019444444444444445</v>
      </c>
      <c r="S19" s="22"/>
      <c r="T19" s="22">
        <f t="shared" si="3"/>
        <v>0.11427083333333335</v>
      </c>
      <c r="U19" s="4">
        <v>7</v>
      </c>
      <c r="V19" s="16">
        <f t="shared" si="4"/>
        <v>2.2337104072398204</v>
      </c>
      <c r="W19" s="4"/>
    </row>
    <row r="20" spans="1:23" ht="43.5" customHeight="1">
      <c r="A20" s="4">
        <v>8</v>
      </c>
      <c r="B20" s="4">
        <v>37</v>
      </c>
      <c r="C20" s="18" t="s">
        <v>36</v>
      </c>
      <c r="D20" s="4" t="s">
        <v>37</v>
      </c>
      <c r="E20" s="5" t="s">
        <v>48</v>
      </c>
      <c r="F20" s="5">
        <v>1.1</v>
      </c>
      <c r="G20" s="24">
        <f t="shared" si="5"/>
        <v>0.18333333333333335</v>
      </c>
      <c r="H20" s="6">
        <v>0.05902777777777778</v>
      </c>
      <c r="I20" s="6">
        <v>0.16459490740740743</v>
      </c>
      <c r="J20" s="22">
        <f t="shared" si="0"/>
        <v>0.10556712962962964</v>
      </c>
      <c r="K20" s="4">
        <v>6</v>
      </c>
      <c r="L20" s="4">
        <v>19</v>
      </c>
      <c r="M20" s="4">
        <v>0</v>
      </c>
      <c r="N20" s="4">
        <v>6</v>
      </c>
      <c r="O20" s="4">
        <v>1</v>
      </c>
      <c r="P20" s="4">
        <v>0</v>
      </c>
      <c r="Q20" s="4">
        <f t="shared" si="1"/>
        <v>32</v>
      </c>
      <c r="R20" s="22">
        <f t="shared" si="2"/>
        <v>0.022222222222222223</v>
      </c>
      <c r="S20" s="22"/>
      <c r="T20" s="22">
        <f t="shared" si="3"/>
        <v>0.12778935185185186</v>
      </c>
      <c r="U20" s="4">
        <v>8</v>
      </c>
      <c r="V20" s="16">
        <f t="shared" si="4"/>
        <v>2.4979638009049787</v>
      </c>
      <c r="W20" s="4"/>
    </row>
    <row r="21" spans="1:23" ht="16.5" customHeight="1">
      <c r="A21" s="7"/>
      <c r="B21" s="7"/>
      <c r="D21" s="7"/>
      <c r="E21" s="8" t="s">
        <v>16</v>
      </c>
      <c r="F21" s="8"/>
      <c r="G21" s="25">
        <f>SUM(G13:G18)*4</f>
        <v>40.266666666666666</v>
      </c>
      <c r="H21" s="9"/>
      <c r="I21" s="8"/>
      <c r="J21" s="10"/>
      <c r="K21" s="7"/>
      <c r="L21" s="7"/>
      <c r="M21" s="7"/>
      <c r="N21" s="7"/>
      <c r="O21" s="7"/>
      <c r="P21" s="7"/>
      <c r="Q21" s="7"/>
      <c r="R21" s="11"/>
      <c r="S21" s="11"/>
      <c r="T21" s="11"/>
      <c r="U21" s="7"/>
      <c r="V21" s="12"/>
      <c r="W21" s="7"/>
    </row>
    <row r="22" spans="1:23" ht="12.75">
      <c r="A22" s="13"/>
      <c r="B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3:9" ht="15.75">
      <c r="C23" s="106" t="s">
        <v>40</v>
      </c>
      <c r="D23" s="106"/>
      <c r="E23" s="13" t="s">
        <v>58</v>
      </c>
      <c r="F23" s="23" t="s">
        <v>59</v>
      </c>
      <c r="G23" s="13"/>
      <c r="H23" s="13"/>
      <c r="I23" s="13"/>
    </row>
    <row r="25" ht="12.75">
      <c r="C25" s="20"/>
    </row>
    <row r="26" ht="15">
      <c r="C26" s="19"/>
    </row>
    <row r="27" ht="15">
      <c r="C27" s="19"/>
    </row>
    <row r="28" ht="15">
      <c r="C28" s="19"/>
    </row>
    <row r="29" ht="15">
      <c r="C29" s="19"/>
    </row>
    <row r="30" ht="15">
      <c r="C30" s="19"/>
    </row>
  </sheetData>
  <sheetProtection/>
  <mergeCells count="28">
    <mergeCell ref="C23:D23"/>
    <mergeCell ref="Q11:Q12"/>
    <mergeCell ref="H11:H12"/>
    <mergeCell ref="I11:I12"/>
    <mergeCell ref="J11:J12"/>
    <mergeCell ref="K11:P11"/>
    <mergeCell ref="W11:W12"/>
    <mergeCell ref="R11:R12"/>
    <mergeCell ref="T11:T12"/>
    <mergeCell ref="U11:U12"/>
    <mergeCell ref="V11:V12"/>
    <mergeCell ref="S11:S12"/>
    <mergeCell ref="A11:A12"/>
    <mergeCell ref="C11:C12"/>
    <mergeCell ref="N8:W8"/>
    <mergeCell ref="Q7:W7"/>
    <mergeCell ref="E11:E12"/>
    <mergeCell ref="G11:G12"/>
    <mergeCell ref="D11:D12"/>
    <mergeCell ref="F11:F12"/>
    <mergeCell ref="A10:W10"/>
    <mergeCell ref="A8:D8"/>
    <mergeCell ref="E7:N7"/>
    <mergeCell ref="Q6:W6"/>
    <mergeCell ref="C1:V1"/>
    <mergeCell ref="C2:V2"/>
    <mergeCell ref="C3:V3"/>
    <mergeCell ref="A5:R5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Федерация спортивного ориентирования РО</dc:creator>
  <cp:keywords/>
  <dc:description/>
  <cp:lastModifiedBy>Turism</cp:lastModifiedBy>
  <cp:lastPrinted>2012-03-16T09:25:24Z</cp:lastPrinted>
  <dcterms:created xsi:type="dcterms:W3CDTF">2004-07-01T13:42:27Z</dcterms:created>
  <dcterms:modified xsi:type="dcterms:W3CDTF">2012-03-17T06:48:36Z</dcterms:modified>
  <cp:category/>
  <cp:version/>
  <cp:contentType/>
  <cp:contentStatus/>
</cp:coreProperties>
</file>